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robertson\Downloads\"/>
    </mc:Choice>
  </mc:AlternateContent>
  <xr:revisionPtr revIDLastSave="0" documentId="13_ncr:1_{28449E06-7B6F-4A2D-892F-89CF7C1CF407}" xr6:coauthVersionLast="47" xr6:coauthVersionMax="47" xr10:uidLastSave="{00000000-0000-0000-0000-000000000000}"/>
  <bookViews>
    <workbookView xWindow="-90" yWindow="-90" windowWidth="17460" windowHeight="10260" tabRatio="705" xr2:uid="{00000000-000D-0000-FFFF-FFFF00000000}"/>
  </bookViews>
  <sheets>
    <sheet name="INDEX" sheetId="7" r:id="rId1"/>
    <sheet name="Scotland" sheetId="20" r:id="rId2"/>
    <sheet name="HipOA_LA" sheetId="11" r:id="rId3"/>
    <sheet name="KneeOA_LA" sheetId="12" r:id="rId4"/>
    <sheet name="HipOA_HB" sheetId="10" r:id="rId5"/>
    <sheet name="KneeOA_HB" sheetId="9" r:id="rId6"/>
    <sheet name="BackPain_LA" sheetId="17" r:id="rId7"/>
    <sheet name="Backpain_HB" sheetId="15" r:id="rId8"/>
    <sheet name="RA_LA" sheetId="16" r:id="rId9"/>
    <sheet name="RA_HB" sheetId="18" r:id="rId10"/>
  </sheets>
  <externalReferences>
    <externalReference r:id="rId11"/>
  </externalReferences>
  <definedNames>
    <definedName name="_xlnm._FilterDatabase" localSheetId="3" hidden="1">KneeOA_LA!$D$38:$E$38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2" l="1"/>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J3"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C35" i="12"/>
  <c r="D35"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H35" i="12"/>
  <c r="I35" i="12" l="1"/>
</calcChain>
</file>

<file path=xl/sharedStrings.xml><?xml version="1.0" encoding="utf-8"?>
<sst xmlns="http://schemas.openxmlformats.org/spreadsheetml/2006/main" count="754" uniqueCount="171">
  <si>
    <t>INDEX</t>
  </si>
  <si>
    <t>This workbook contains local level prevalence estimates for osteoarthritis (hip and knee, total and severe), back pain (total and severe) and rheumatoid arthritis as per the results of the  Versus Arthritis MSK Calculator modelling tool. These data are for Sctoland only.</t>
  </si>
  <si>
    <t xml:space="preserve">The data are available by local authority (LA) and health board (HB) level. </t>
  </si>
  <si>
    <t>For enquiries please contact: data@versusarthritis.org</t>
  </si>
  <si>
    <r>
      <rPr>
        <b/>
        <sz val="12"/>
        <color theme="1"/>
        <rFont val="Arial"/>
        <family val="2"/>
      </rPr>
      <t>Scotland</t>
    </r>
    <r>
      <rPr>
        <sz val="12"/>
        <color theme="1"/>
        <rFont val="Arial"/>
        <family val="2"/>
      </rPr>
      <t xml:space="preserve"> Table 1. Prevalence of hip and knee osteoarthritis, back pain, and rheumatoid arthritis, Scotland 2016</t>
    </r>
  </si>
  <si>
    <t>HipOA_LA Table 2. Prevalence of hip osteoarthritis in people aged 45 and over by local authority,Scotland, 2016</t>
  </si>
  <si>
    <t>KneeOA_LA Table 3. Prevalence of knee osteoarthritis in people aged 45 and over by local authority, Scotland, 2016</t>
  </si>
  <si>
    <t>HipOA_HB Table 4. Prevalence of hip osteoarthritis in people aged 45 and over health board, Scotland, 2016</t>
  </si>
  <si>
    <t>KneeOA_HB Table 5. Prevalence of knee osteoarthritis in people aged 45 and over by health board, Scotland, 2016</t>
  </si>
  <si>
    <r>
      <t xml:space="preserve">BackPain_LA </t>
    </r>
    <r>
      <rPr>
        <sz val="12"/>
        <color theme="1"/>
        <rFont val="Arial"/>
        <family val="2"/>
      </rPr>
      <t>Table 6. Prevalence of back pain in people all ages by local authority, Scotland, 2016</t>
    </r>
  </si>
  <si>
    <r>
      <t xml:space="preserve">BackPain_HB </t>
    </r>
    <r>
      <rPr>
        <sz val="12"/>
        <color theme="1"/>
        <rFont val="Arial"/>
        <family val="2"/>
      </rPr>
      <t>Table 7. Prevalence of back pain in people all ages by health board, Scotland, 2016</t>
    </r>
  </si>
  <si>
    <t>RA_LA Table 8. Prevalence of rheumatoid arthritis in people aged 18 and over years by health board, Scotland, 2016</t>
  </si>
  <si>
    <t>RA_HB Table 9. Prevalence of rheumatoid arthritis in people aged 18 and over by health board, Scotland, 2016</t>
  </si>
  <si>
    <t>Variable index</t>
  </si>
  <si>
    <t>Variable name</t>
  </si>
  <si>
    <t>Variable description</t>
  </si>
  <si>
    <r>
      <t xml:space="preserve">Population </t>
    </r>
    <r>
      <rPr>
        <sz val="12"/>
        <color rgb="FFFF0000"/>
        <rFont val="Arial"/>
        <family val="2"/>
      </rPr>
      <t>(45+, 18+, or all ages)</t>
    </r>
  </si>
  <si>
    <r>
      <t xml:space="preserve">Population of people </t>
    </r>
    <r>
      <rPr>
        <sz val="12"/>
        <color rgb="FFFF0000"/>
        <rFont val="Arial"/>
        <family val="2"/>
      </rPr>
      <t>(aged 45+, 18+, or all ages)</t>
    </r>
  </si>
  <si>
    <t>Cases (total)</t>
  </si>
  <si>
    <r>
      <t xml:space="preserve">Total number of people with </t>
    </r>
    <r>
      <rPr>
        <sz val="12"/>
        <color rgb="FFFF0000"/>
        <rFont val="Arial"/>
        <family val="2"/>
      </rPr>
      <t>[condition]</t>
    </r>
  </si>
  <si>
    <t>Prevalence (total)</t>
  </si>
  <si>
    <r>
      <t xml:space="preserve">Percentage of people with </t>
    </r>
    <r>
      <rPr>
        <sz val="12"/>
        <color rgb="FFFF0000"/>
        <rFont val="Arial"/>
        <family val="2"/>
      </rPr>
      <t>[condition]</t>
    </r>
    <r>
      <rPr>
        <sz val="12"/>
        <rFont val="Arial"/>
        <family val="2"/>
      </rPr>
      <t xml:space="preserve"> in the population</t>
    </r>
  </si>
  <si>
    <t>Lower 95% CI (total)</t>
  </si>
  <si>
    <t>Mininum 95% confidence interval of total prevaence</t>
  </si>
  <si>
    <t>Upper 95% CI (total)</t>
  </si>
  <si>
    <t>Maximum 95% confidence interval total prevalence</t>
  </si>
  <si>
    <t>Cases (severe)</t>
  </si>
  <si>
    <r>
      <t xml:space="preserve">Number of people with a severe </t>
    </r>
    <r>
      <rPr>
        <sz val="12"/>
        <color rgb="FFFF0000"/>
        <rFont val="Arial"/>
        <family val="2"/>
      </rPr>
      <t>[condition]</t>
    </r>
  </si>
  <si>
    <t>Prevalence (severe)</t>
  </si>
  <si>
    <r>
      <t>Percentage of people with severe</t>
    </r>
    <r>
      <rPr>
        <sz val="12"/>
        <color rgb="FFFF0000"/>
        <rFont val="Arial"/>
        <family val="2"/>
      </rPr>
      <t xml:space="preserve"> [condition]</t>
    </r>
    <r>
      <rPr>
        <sz val="12"/>
        <rFont val="Arial"/>
        <family val="2"/>
      </rPr>
      <t xml:space="preserve"> in the population</t>
    </r>
  </si>
  <si>
    <t>Lower 95% CI (severe)</t>
  </si>
  <si>
    <t>Mininum 95% confidence interval of severe prevalence</t>
  </si>
  <si>
    <t>Upper 95% CI (severe)</t>
  </si>
  <si>
    <t>Maximum 95% confidence interval of severe prevalence</t>
  </si>
  <si>
    <t>Table 1. Prevalence of hip and knee osteoarthritis, back pain, and rheumatoid arthritis in Scotland, 2016</t>
  </si>
  <si>
    <t>Condition</t>
  </si>
  <si>
    <t>Population age</t>
  </si>
  <si>
    <t>Population</t>
  </si>
  <si>
    <t>Cases (general)</t>
  </si>
  <si>
    <t>Prevalence (general)</t>
  </si>
  <si>
    <t>Prevalence severe (severe)</t>
  </si>
  <si>
    <t>Hip Osteoarthritis</t>
  </si>
  <si>
    <t>Aged 45 and over</t>
  </si>
  <si>
    <t>2,533,972</t>
  </si>
  <si>
    <t>255,856</t>
  </si>
  <si>
    <t>10.1</t>
  </si>
  <si>
    <t>64,278</t>
  </si>
  <si>
    <t>2.5</t>
  </si>
  <si>
    <t>Knee Osteoarthritis</t>
  </si>
  <si>
    <t>16.6</t>
  </si>
  <si>
    <t>Back pain</t>
  </si>
  <si>
    <t>Aged 18 and over</t>
  </si>
  <si>
    <t>4,762,816</t>
  </si>
  <si>
    <t>910,325</t>
  </si>
  <si>
    <t>19.1</t>
  </si>
  <si>
    <t>563,580</t>
  </si>
  <si>
    <t>11.8</t>
  </si>
  <si>
    <t>Rhematoid arthritis</t>
  </si>
  <si>
    <t>36,939</t>
  </si>
  <si>
    <t>0.78</t>
  </si>
  <si>
    <t>NA</t>
  </si>
  <si>
    <t>LA Code</t>
  </si>
  <si>
    <t>LA Name</t>
  </si>
  <si>
    <t>Population (&gt;45 years)</t>
  </si>
  <si>
    <t>Lower 95% CI</t>
  </si>
  <si>
    <t>Upper 95% CI</t>
  </si>
  <si>
    <t>Lower 95% CI2</t>
  </si>
  <si>
    <t>Upper 95% CI3</t>
  </si>
  <si>
    <t>S12000033</t>
  </si>
  <si>
    <t>Aberdeen City</t>
  </si>
  <si>
    <t>S12000034</t>
  </si>
  <si>
    <t>Aberdeenshire</t>
  </si>
  <si>
    <t>S12000041</t>
  </si>
  <si>
    <t>Angus</t>
  </si>
  <si>
    <t>S12000035</t>
  </si>
  <si>
    <t>Argyll &amp; Bute</t>
  </si>
  <si>
    <t>S12000005</t>
  </si>
  <si>
    <t>Clackmannanshire</t>
  </si>
  <si>
    <t>S12000006</t>
  </si>
  <si>
    <t>Dumfries &amp; Galloway</t>
  </si>
  <si>
    <t>S12000042</t>
  </si>
  <si>
    <t>Dundee City</t>
  </si>
  <si>
    <t>S12000008</t>
  </si>
  <si>
    <t>East Ayrshire</t>
  </si>
  <si>
    <t>S12000045</t>
  </si>
  <si>
    <t>East Dunbartonshire</t>
  </si>
  <si>
    <t>S12000010</t>
  </si>
  <si>
    <t>East Lothian</t>
  </si>
  <si>
    <t>S12000011</t>
  </si>
  <si>
    <t>East Renfrewshire</t>
  </si>
  <si>
    <t>S12000036</t>
  </si>
  <si>
    <t>Edinburgh, City of</t>
  </si>
  <si>
    <t>S12000014</t>
  </si>
  <si>
    <t>Falkirk</t>
  </si>
  <si>
    <t>S12000015</t>
  </si>
  <si>
    <t>Fife</t>
  </si>
  <si>
    <t>S12000046</t>
  </si>
  <si>
    <t>Glasgow City</t>
  </si>
  <si>
    <t>S12000017</t>
  </si>
  <si>
    <t>Highland</t>
  </si>
  <si>
    <t>S12000018</t>
  </si>
  <si>
    <t>Inverclyde</t>
  </si>
  <si>
    <t>S12000019</t>
  </si>
  <si>
    <t>Midlothian</t>
  </si>
  <si>
    <t>S12000020</t>
  </si>
  <si>
    <t>Moray</t>
  </si>
  <si>
    <t>S12000013</t>
  </si>
  <si>
    <t>Na h-Eileanan Siar</t>
  </si>
  <si>
    <t>S12000021</t>
  </si>
  <si>
    <t>North Ayrshire</t>
  </si>
  <si>
    <t>S12000044</t>
  </si>
  <si>
    <t>North Lanarkshire</t>
  </si>
  <si>
    <t>S12000023</t>
  </si>
  <si>
    <t>Orkney Islands</t>
  </si>
  <si>
    <t>S12000024</t>
  </si>
  <si>
    <t>Perth &amp; Kinross</t>
  </si>
  <si>
    <t>S12000038</t>
  </si>
  <si>
    <t>Renfrewshire</t>
  </si>
  <si>
    <t>S12000026</t>
  </si>
  <si>
    <t>Scottish Borders</t>
  </si>
  <si>
    <t>S12000027</t>
  </si>
  <si>
    <t>Shetland Islands</t>
  </si>
  <si>
    <t>S12000028</t>
  </si>
  <si>
    <t>South Ayrshire</t>
  </si>
  <si>
    <t>S12000029</t>
  </si>
  <si>
    <t>South Lanarkshire</t>
  </si>
  <si>
    <t>S12000030</t>
  </si>
  <si>
    <t>Stirling</t>
  </si>
  <si>
    <t>S12000039</t>
  </si>
  <si>
    <t>West Dunbartonshire</t>
  </si>
  <si>
    <t>S12000040</t>
  </si>
  <si>
    <t>West Lothian</t>
  </si>
  <si>
    <t>Total</t>
  </si>
  <si>
    <t>Scotland</t>
  </si>
  <si>
    <t>Table 3. Prevalence of knee osteoarthritis in people aged 45 and over by local authority, Scotland, 2016</t>
  </si>
  <si>
    <t>Table 4. Prevalence of hip osteoarthritis in people  aged 45 and over by health board, Scotland, 2016</t>
  </si>
  <si>
    <t>HB Code</t>
  </si>
  <si>
    <t>HB Name</t>
  </si>
  <si>
    <t>S08000015</t>
  </si>
  <si>
    <t>Ayrshire and Arran</t>
  </si>
  <si>
    <t>S08000016</t>
  </si>
  <si>
    <t>Borders</t>
  </si>
  <si>
    <t>S08000017</t>
  </si>
  <si>
    <t>Dumfries and Galloway</t>
  </si>
  <si>
    <t>S08000018</t>
  </si>
  <si>
    <t>S08000019</t>
  </si>
  <si>
    <t>Forth Valley</t>
  </si>
  <si>
    <t>S08000020</t>
  </si>
  <si>
    <t>Grampian</t>
  </si>
  <si>
    <t>S08000021</t>
  </si>
  <si>
    <t>Greater Glasgow and Clyde</t>
  </si>
  <si>
    <t>S08000022</t>
  </si>
  <si>
    <t>S08000023</t>
  </si>
  <si>
    <t>Lanarkshire</t>
  </si>
  <si>
    <t>S08000024</t>
  </si>
  <si>
    <t>Lothian</t>
  </si>
  <si>
    <t>S08000025</t>
  </si>
  <si>
    <t>Orkney</t>
  </si>
  <si>
    <t>S08000026</t>
  </si>
  <si>
    <t>Shetland</t>
  </si>
  <si>
    <t>S08000027</t>
  </si>
  <si>
    <t>Tayside</t>
  </si>
  <si>
    <t>S08000028</t>
  </si>
  <si>
    <t>Western Isles</t>
  </si>
  <si>
    <t>Table 5. Prevalence of hip osteoarthritis in people  aged 45 and over by health board, Scotland, 2016</t>
  </si>
  <si>
    <t>Table 6. Prevalence of back pain in people aged 18 and over by local authority, Scotland, 2016</t>
  </si>
  <si>
    <t>Population (18+)</t>
  </si>
  <si>
    <t>Table 7 Prevalence of back pain in people aged 18 and over by health board, Scotland, 2016</t>
  </si>
  <si>
    <t>Westminster</t>
  </si>
  <si>
    <t>Table 8. Prevalence of rheumatoid arthritis in people aged 18 and over by local authority, Scotland, 2016</t>
  </si>
  <si>
    <t>Table 9. Prevalence of rheumatoid arthritis in people aged 18 and over by health board, Scotland,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</si>
</sst>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13" x14ac:knownFonts="1">
    <font>
      <sz val="11"/>
      <color theme="1"/>
      <name val="Calibri"/>
      <family val="2"/>
      <scheme val="minor"/>
    </font>
    <font>
      <sz val="10"/>
      <name val="Arial"/>
      <family val="2"/>
    </font>
    <font>
      <b/>
      <sz val="12"/>
      <color theme="1"/>
      <name val="Arial"/>
      <family val="2"/>
    </font>
    <font>
      <sz val="12"/>
      <color theme="1"/>
      <name val="Arial"/>
      <family val="2"/>
    </font>
    <font>
      <sz val="12"/>
      <name val="Arial"/>
      <family val="2"/>
    </font>
    <font>
      <b/>
      <sz val="14"/>
      <color theme="1"/>
      <name val="Arial"/>
      <family val="2"/>
    </font>
    <font>
      <b/>
      <sz val="12"/>
      <color theme="0"/>
      <name val="Arial"/>
      <family val="2"/>
    </font>
    <font>
      <sz val="12"/>
      <color theme="0"/>
      <name val="Arial"/>
      <family val="2"/>
    </font>
    <font>
      <b/>
      <sz val="12"/>
      <name val="Arial"/>
      <family val="2"/>
    </font>
    <font>
      <sz val="12"/>
      <color rgb="FFFF0000"/>
      <name val="Arial"/>
      <family val="2"/>
    </font>
    <font>
      <b/>
      <sz val="11"/>
      <color theme="0"/>
      <name val="Calibri"/>
      <family val="2"/>
      <scheme val="minor"/>
    </font>
    <font>
      <sz val="11"/>
      <color theme="0"/>
      <name val="Calibri"/>
      <family val="2"/>
      <scheme val="minor"/>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bgColor theme="1"/>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2" fillId="2" borderId="0" xfId="0" applyFont="1" applyFill="1"/>
    <xf numFmtId="3" fontId="0" fillId="0" borderId="0" xfId="0" applyNumberFormat="1"/>
    <xf numFmtId="2" fontId="0" fillId="0" borderId="0" xfId="0" applyNumberFormat="1"/>
    <xf numFmtId="0" fontId="2" fillId="0" borderId="0" xfId="0" applyFont="1"/>
    <xf numFmtId="0" fontId="3" fillId="0" borderId="0" xfId="0" applyFont="1"/>
    <xf numFmtId="3" fontId="3" fillId="0" borderId="0" xfId="0" applyNumberFormat="1" applyFont="1"/>
    <xf numFmtId="165" fontId="3" fillId="0" borderId="0" xfId="0" applyNumberFormat="1" applyFont="1"/>
    <xf numFmtId="0" fontId="3" fillId="2" borderId="0" xfId="0" applyFont="1" applyFill="1"/>
    <xf numFmtId="0" fontId="4" fillId="0" borderId="0" xfId="0" applyFont="1" applyAlignment="1">
      <alignment horizontal="left" vertical="center"/>
    </xf>
    <xf numFmtId="0" fontId="4" fillId="0" borderId="0" xfId="0" applyFont="1"/>
    <xf numFmtId="3" fontId="4" fillId="0" borderId="0" xfId="0" applyNumberFormat="1" applyFont="1"/>
    <xf numFmtId="0" fontId="4" fillId="0" borderId="0" xfId="0" applyFont="1" applyAlignment="1">
      <alignment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xf>
    <xf numFmtId="0" fontId="3" fillId="0" borderId="0" xfId="0" applyFont="1" applyProtection="1">
      <protection hidden="1"/>
    </xf>
    <xf numFmtId="0" fontId="4" fillId="0" borderId="0" xfId="0" applyFont="1" applyProtection="1">
      <protection hidden="1"/>
    </xf>
    <xf numFmtId="3" fontId="4" fillId="0" borderId="0" xfId="0" applyNumberFormat="1" applyFont="1" applyProtection="1">
      <protection hidden="1"/>
    </xf>
    <xf numFmtId="165" fontId="4" fillId="0" borderId="0" xfId="0" applyNumberFormat="1" applyFont="1" applyProtection="1">
      <protection hidden="1"/>
    </xf>
    <xf numFmtId="0" fontId="4" fillId="0" borderId="0" xfId="0" applyFont="1" applyAlignment="1" applyProtection="1">
      <alignment vertical="top"/>
      <protection hidden="1"/>
    </xf>
    <xf numFmtId="3" fontId="3" fillId="0" borderId="0" xfId="0" applyNumberFormat="1" applyFont="1" applyProtection="1">
      <protection hidden="1"/>
    </xf>
    <xf numFmtId="165" fontId="3" fillId="0" borderId="0" xfId="0" applyNumberFormat="1" applyFont="1" applyProtection="1">
      <protection hidden="1"/>
    </xf>
    <xf numFmtId="0" fontId="3" fillId="0" borderId="0" xfId="0" applyFont="1" applyProtection="1">
      <protection locked="0"/>
    </xf>
    <xf numFmtId="166" fontId="3" fillId="0" borderId="0" xfId="0" applyNumberFormat="1" applyFont="1"/>
    <xf numFmtId="0" fontId="5" fillId="2" borderId="0" xfId="0" applyFont="1" applyFill="1"/>
    <xf numFmtId="165" fontId="4" fillId="0" borderId="0" xfId="0" applyNumberFormat="1" applyFont="1"/>
    <xf numFmtId="1" fontId="4" fillId="0" borderId="0" xfId="0" applyNumberFormat="1" applyFont="1"/>
    <xf numFmtId="0" fontId="8" fillId="2" borderId="1" xfId="0" applyFont="1" applyFill="1" applyBorder="1"/>
    <xf numFmtId="0" fontId="4" fillId="2" borderId="2" xfId="0" applyFont="1" applyFill="1" applyBorder="1"/>
    <xf numFmtId="0" fontId="4" fillId="2" borderId="3" xfId="0" applyFont="1" applyFill="1" applyBorder="1"/>
    <xf numFmtId="0" fontId="6" fillId="3" borderId="4" xfId="0" applyFont="1" applyFill="1" applyBorder="1"/>
    <xf numFmtId="0" fontId="6" fillId="3" borderId="0" xfId="0" applyFont="1" applyFill="1"/>
    <xf numFmtId="0" fontId="7" fillId="3" borderId="0" xfId="0" applyFont="1" applyFill="1"/>
    <xf numFmtId="0" fontId="7" fillId="3" borderId="5" xfId="0" applyFont="1" applyFill="1" applyBorder="1"/>
    <xf numFmtId="0" fontId="4" fillId="2" borderId="4" xfId="0" applyFont="1" applyFill="1" applyBorder="1"/>
    <xf numFmtId="0" fontId="4" fillId="2" borderId="0" xfId="0" applyFont="1" applyFill="1"/>
    <xf numFmtId="0" fontId="4" fillId="2" borderId="5" xfId="0" applyFont="1" applyFill="1" applyBorder="1"/>
    <xf numFmtId="0" fontId="4" fillId="2" borderId="6" xfId="0" applyFont="1" applyFill="1" applyBorder="1"/>
    <xf numFmtId="0" fontId="4" fillId="2" borderId="7" xfId="0" applyFont="1" applyFill="1" applyBorder="1"/>
    <xf numFmtId="0" fontId="4" fillId="2" borderId="8" xfId="0" applyFont="1" applyFill="1" applyBorder="1"/>
    <xf numFmtId="0" fontId="3" fillId="0" borderId="0" xfId="0" applyFont="1" applyAlignment="1">
      <alignment horizontal="right"/>
    </xf>
    <xf numFmtId="165" fontId="3" fillId="0" borderId="0" xfId="0" applyNumberFormat="1" applyFont="1" applyAlignment="1">
      <alignment horizontal="right"/>
    </xf>
    <xf numFmtId="0" fontId="3" fillId="0" borderId="0" xfId="0" applyFont="1" applyAlignment="1" applyProtection="1">
      <alignment horizontal="right"/>
      <protection hidden="1"/>
    </xf>
    <xf numFmtId="0" fontId="2" fillId="0" borderId="0" xfId="0" applyFont="1" applyAlignment="1">
      <alignment horizontal="left" vertical="top"/>
    </xf>
    <xf numFmtId="0" fontId="3" fillId="0" borderId="0" xfId="0" applyFont="1" applyAlignment="1">
      <alignment horizontal="left" vertical="top"/>
    </xf>
    <xf numFmtId="166" fontId="3" fillId="0" borderId="0" xfId="0" applyNumberFormat="1" applyFont="1" applyAlignment="1">
      <alignment horizontal="right" indent="1"/>
    </xf>
    <xf numFmtId="2" fontId="0" fillId="0" borderId="0" xfId="0" applyNumberFormat="1" applyAlignment="1">
      <alignment horizontal="right"/>
    </xf>
    <xf numFmtId="0" fontId="7" fillId="3" borderId="0" xfId="0" applyFont="1" applyFill="1" applyAlignment="1">
      <alignment horizontal="left"/>
    </xf>
    <xf numFmtId="0" fontId="6" fillId="3" borderId="0" xfId="0" applyFont="1" applyFill="1" applyAlignment="1">
      <alignment horizontal="left"/>
    </xf>
    <xf numFmtId="3" fontId="6" fillId="3" borderId="0" xfId="0" applyNumberFormat="1" applyFont="1" applyFill="1" applyAlignment="1">
      <alignment horizontal="right"/>
    </xf>
    <xf numFmtId="165" fontId="6" fillId="3" borderId="0" xfId="0" applyNumberFormat="1" applyFont="1" applyFill="1" applyAlignment="1">
      <alignment horizontal="right"/>
    </xf>
    <xf numFmtId="165" fontId="7" fillId="3" borderId="0" xfId="0" applyNumberFormat="1" applyFont="1" applyFill="1" applyAlignment="1">
      <alignment horizontal="right"/>
    </xf>
    <xf numFmtId="0" fontId="11" fillId="3" borderId="0" xfId="0" applyFont="1" applyFill="1"/>
    <xf numFmtId="0" fontId="10" fillId="3" borderId="0" xfId="0" applyFont="1" applyFill="1"/>
    <xf numFmtId="3" fontId="10" fillId="3" borderId="0" xfId="0" applyNumberFormat="1" applyFont="1" applyFill="1" applyAlignment="1">
      <alignment horizontal="right"/>
    </xf>
    <xf numFmtId="2" fontId="10" fillId="3" borderId="0" xfId="0" applyNumberFormat="1" applyFont="1" applyFill="1" applyAlignment="1">
      <alignment horizontal="right"/>
    </xf>
    <xf numFmtId="1" fontId="3" fillId="0" borderId="0" xfId="0" applyNumberFormat="1" applyFont="1"/>
    <xf numFmtId="0" fontId="6" fillId="4" borderId="9" xfId="0" applyFont="1" applyFill="1" applyBorder="1" applyAlignment="1">
      <alignment horizontal="left"/>
    </xf>
    <xf numFmtId="0" fontId="0" fillId="2" borderId="0" xfId="0" applyFill="1"/>
    <xf numFmtId="0" fontId="12" fillId="2" borderId="9" xfId="0" applyFont="1" applyFill="1" applyBorder="1"/>
    <xf numFmtId="3" fontId="12" fillId="2" borderId="9" xfId="0" applyNumberFormat="1" applyFont="1" applyFill="1" applyBorder="1" applyAlignment="1">
      <alignment horizontal="right"/>
    </xf>
    <xf numFmtId="0" fontId="12" fillId="2" borderId="9" xfId="0" applyFont="1" applyFill="1" applyBorder="1" applyAlignment="1">
      <alignment horizontal="right"/>
    </xf>
    <xf numFmtId="165" fontId="12" fillId="2" borderId="9" xfId="0" applyNumberFormat="1" applyFont="1" applyFill="1" applyBorder="1" applyAlignment="1">
      <alignment horizontal="right"/>
    </xf>
    <xf numFmtId="10" fontId="0" fillId="2" borderId="0" xfId="0" applyNumberFormat="1" applyFill="1"/>
    <xf numFmtId="0" fontId="3" fillId="2" borderId="0" xfId="0" applyFont="1" applyFill="1" applyAlignment="1">
      <alignment horizontal="left" vertical="top" wrapText="1"/>
    </xf>
    <xf numFmtId="0" fontId="4" fillId="2" borderId="0" xfId="0" applyFont="1" applyFill="1" applyAlignment="1">
      <alignment horizontal="left" vertical="top" wrapText="1"/>
    </xf>
  </cellXfs>
  <cellStyles count="2">
    <cellStyle name="Normal" xfId="0" builtinId="0"/>
    <cellStyle name="Normal 3" xfId="1" xr:uid="{00000000-0005-0000-0000-000001000000}"/>
  </cellStyles>
  <dxfs count="145">
    <dxf>
      <numFmt numFmtId="2" formatCode="0.00"/>
    </dxf>
    <dxf>
      <numFmt numFmtId="2" formatCode="0.00"/>
    </dxf>
    <dxf>
      <numFmt numFmtId="2" formatCode="0.00"/>
    </dxf>
    <dxf>
      <numFmt numFmtId="3" formatCode="#,##0"/>
    </dxf>
    <dxf>
      <numFmt numFmtId="3" formatCode="#,##0"/>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1"/>
        <color theme="0"/>
        <name val="Calibri"/>
        <family val="2"/>
        <scheme val="minor"/>
      </font>
      <numFmt numFmtId="2" formatCode="0.00"/>
      <fill>
        <patternFill patternType="solid">
          <fgColor indexed="64"/>
          <bgColor theme="1"/>
        </patternFill>
      </fill>
      <alignment horizontal="right" vertical="bottom" textRotation="0" wrapText="0" indent="0" justifyLastLine="0" shrinkToFit="0" readingOrder="0"/>
    </dxf>
    <dxf>
      <numFmt numFmtId="2" formatCode="0.00"/>
    </dxf>
    <dxf>
      <font>
        <b/>
        <i val="0"/>
        <strike val="0"/>
        <condense val="0"/>
        <extend val="0"/>
        <outline val="0"/>
        <shadow val="0"/>
        <u val="none"/>
        <vertAlign val="baseline"/>
        <sz val="11"/>
        <color theme="0"/>
        <name val="Calibri"/>
        <family val="2"/>
        <scheme val="minor"/>
      </font>
      <numFmt numFmtId="2" formatCode="0.00"/>
      <fill>
        <patternFill patternType="solid">
          <fgColor indexed="64"/>
          <bgColor theme="1"/>
        </patternFill>
      </fill>
      <alignment horizontal="right" vertical="bottom" textRotation="0" wrapText="0" indent="0" justifyLastLine="0" shrinkToFit="0" readingOrder="0"/>
    </dxf>
    <dxf>
      <numFmt numFmtId="2" formatCode="0.00"/>
    </dxf>
    <dxf>
      <font>
        <b/>
        <i val="0"/>
        <strike val="0"/>
        <condense val="0"/>
        <extend val="0"/>
        <outline val="0"/>
        <shadow val="0"/>
        <u val="none"/>
        <vertAlign val="baseline"/>
        <sz val="11"/>
        <color theme="0"/>
        <name val="Calibri"/>
        <family val="2"/>
        <scheme val="minor"/>
      </font>
      <numFmt numFmtId="2" formatCode="0.00"/>
      <fill>
        <patternFill patternType="solid">
          <fgColor indexed="64"/>
          <bgColor theme="1"/>
        </patternFill>
      </fill>
      <alignment horizontal="right" vertical="bottom" textRotation="0" wrapText="0" indent="0" justifyLastLine="0" shrinkToFit="0" readingOrder="0"/>
    </dxf>
    <dxf>
      <numFmt numFmtId="2" formatCode="0.00"/>
    </dxf>
    <dxf>
      <font>
        <b/>
        <i val="0"/>
        <strike val="0"/>
        <condense val="0"/>
        <extend val="0"/>
        <outline val="0"/>
        <shadow val="0"/>
        <u val="none"/>
        <vertAlign val="baseline"/>
        <sz val="11"/>
        <color theme="0"/>
        <name val="Calibri"/>
        <family val="2"/>
        <scheme val="minor"/>
      </font>
      <numFmt numFmtId="3" formatCode="#,##0"/>
      <fill>
        <patternFill patternType="solid">
          <fgColor indexed="64"/>
          <bgColor theme="1"/>
        </patternFill>
      </fill>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family val="2"/>
        <scheme val="minor"/>
      </font>
      <numFmt numFmtId="3" formatCode="#,##0"/>
      <fill>
        <patternFill patternType="solid">
          <fgColor indexed="64"/>
          <bgColor theme="1"/>
        </patternFill>
      </fill>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family val="2"/>
        <scheme val="minor"/>
      </font>
      <fill>
        <patternFill patternType="solid">
          <fgColor indexed="64"/>
          <bgColor theme="1"/>
        </patternFill>
      </fill>
    </dxf>
    <dxf>
      <font>
        <strike val="0"/>
        <outline val="0"/>
        <shadow val="0"/>
        <u val="none"/>
        <vertAlign val="baseline"/>
        <sz val="11"/>
        <color theme="0"/>
        <name val="Calibri"/>
        <family val="2"/>
        <scheme val="minor"/>
      </font>
      <fill>
        <patternFill patternType="solid">
          <fgColor indexed="64"/>
          <bgColor theme="1"/>
        </patternFill>
      </fill>
    </dxf>
    <dxf>
      <font>
        <strike val="0"/>
        <outline val="0"/>
        <shadow val="0"/>
        <u val="none"/>
        <vertAlign val="baseline"/>
        <sz val="11"/>
        <color theme="0"/>
        <name val="Calibri"/>
        <family val="2"/>
        <scheme val="minor"/>
      </font>
      <fill>
        <patternFill patternType="solid">
          <fgColor indexed="64"/>
          <bgColor theme="1"/>
        </patternFill>
      </fill>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66" formatCode="#,##0.0"/>
    </dxf>
    <dxf>
      <font>
        <b val="0"/>
        <i val="0"/>
        <strike val="0"/>
        <condense val="0"/>
        <extend val="0"/>
        <outline val="0"/>
        <shadow val="0"/>
        <u val="none"/>
        <vertAlign val="baseline"/>
        <sz val="12"/>
        <color theme="1"/>
        <name val="Arial"/>
        <family val="2"/>
        <scheme val="none"/>
      </font>
      <numFmt numFmtId="166" formatCode="#,##0.0"/>
    </dxf>
    <dxf>
      <font>
        <b val="0"/>
        <i val="0"/>
        <strike val="0"/>
        <condense val="0"/>
        <extend val="0"/>
        <outline val="0"/>
        <shadow val="0"/>
        <u val="none"/>
        <vertAlign val="baseline"/>
        <sz val="12"/>
        <color theme="1"/>
        <name val="Arial"/>
        <family val="2"/>
        <scheme val="none"/>
      </font>
      <numFmt numFmtId="166" formatCode="#,##0.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0"/>
        <name val="Arial"/>
        <family val="2"/>
        <scheme val="none"/>
      </font>
      <fill>
        <patternFill patternType="solid">
          <fgColor indexed="64"/>
          <bgColor theme="1"/>
        </patternFill>
      </fill>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dxf>
    <dxf>
      <font>
        <b val="0"/>
        <i val="0"/>
        <strike val="0"/>
        <condense val="0"/>
        <extend val="0"/>
        <outline val="0"/>
        <shadow val="0"/>
        <u val="none"/>
        <vertAlign val="baseline"/>
        <sz val="12"/>
        <color theme="1"/>
        <name val="Arial"/>
        <family val="2"/>
        <scheme val="none"/>
      </font>
    </dxf>
    <dxf>
      <font>
        <strike val="0"/>
        <outline val="0"/>
        <shadow val="0"/>
        <u val="none"/>
        <vertAlign val="baseline"/>
        <sz val="12"/>
        <color theme="0"/>
        <name val="Arial"/>
        <family val="2"/>
        <scheme val="none"/>
      </font>
      <fill>
        <patternFill patternType="solid">
          <fgColor indexed="64"/>
          <bgColor theme="1"/>
        </patternFill>
      </fill>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0"/>
        <name val="Arial"/>
        <family val="2"/>
        <scheme val="none"/>
      </font>
      <numFmt numFmtId="0" formatCode="General"/>
      <fill>
        <patternFill patternType="solid">
          <fgColor indexed="64"/>
          <bgColor theme="1"/>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numFmt numFmtId="165"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165" formatCode="0.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protection locked="1" hidden="1"/>
    </dxf>
    <dxf>
      <font>
        <b/>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strike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165" formatCode="0.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5" formatCode="0.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3" formatCode="#,##0"/>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strike val="0"/>
        <outline val="0"/>
        <shadow val="0"/>
        <u val="none"/>
        <vertAlign val="baseline"/>
        <sz val="12"/>
        <color theme="0"/>
        <name val="Arial"/>
        <family val="2"/>
        <scheme val="none"/>
      </font>
      <fill>
        <patternFill patternType="solid">
          <fgColor indexed="64"/>
          <bgColor theme="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22678</xdr:colOff>
      <xdr:row>34</xdr:row>
      <xdr:rowOff>4989</xdr:rowOff>
    </xdr:from>
    <xdr:to>
      <xdr:col>4</xdr:col>
      <xdr:colOff>423302</xdr:colOff>
      <xdr:row>38</xdr:row>
      <xdr:rowOff>63163</xdr:rowOff>
    </xdr:to>
    <xdr:pic>
      <xdr:nvPicPr>
        <xdr:cNvPr id="3" name="Picture 2">
          <a:extLst>
            <a:ext uri="{FF2B5EF4-FFF2-40B4-BE49-F238E27FC236}">
              <a16:creationId xmlns:a16="http://schemas.microsoft.com/office/drawing/2014/main" id="{9B681861-2C5D-AA4D-8979-99DDBE4C8C7D}"/>
            </a:ext>
          </a:extLst>
        </xdr:cNvPr>
        <xdr:cNvPicPr>
          <a:picLocks noChangeAspect="1"/>
        </xdr:cNvPicPr>
      </xdr:nvPicPr>
      <xdr:blipFill>
        <a:blip xmlns:r="http://schemas.openxmlformats.org/officeDocument/2006/relationships" r:embed="rId1"/>
        <a:stretch>
          <a:fillRect/>
        </a:stretch>
      </xdr:blipFill>
      <xdr:spPr>
        <a:xfrm>
          <a:off x="730249" y="6654346"/>
          <a:ext cx="4115374" cy="8383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sus-arthritis.sharepoint.com/teams/arUK/research/Health%20Intelligence%20and%20Impact/Health%20Intelligence/Data/MSK%20Calculator/2.%20Scotland/Original%20data%20files/Scotland%20Local%20Estimates%20edited%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hip OA"/>
      <sheetName val="Overall knee OA"/>
      <sheetName val="Severe hip OA"/>
      <sheetName val="Severe knee OA"/>
      <sheetName val="Overall back pain"/>
      <sheetName val="Severe back pain"/>
      <sheetName val="RA"/>
      <sheetName val="Investigation"/>
      <sheetName val="Scotland Local Estimates edited"/>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95286-4EA1-457C-82F3-38569CFF84F3}" name="Table1" displayName="Table1" ref="A2:K35" totalsRowCount="1" headerRowDxfId="144" dataDxfId="143" totalsRowDxfId="142">
  <autoFilter ref="A2:K34" xr:uid="{81AA0A43-2080-4AAC-8179-250F2FC22585}"/>
  <sortState xmlns:xlrd2="http://schemas.microsoft.com/office/spreadsheetml/2017/richdata2" ref="A3:K34">
    <sortCondition ref="B2:B34"/>
  </sortState>
  <tableColumns count="11">
    <tableColumn id="1" xr3:uid="{4EDC0936-7304-470B-8D25-7C2641D00EBD}" name="LA Code" totalsRowLabel="Total" dataDxfId="141" totalsRowDxfId="140"/>
    <tableColumn id="2" xr3:uid="{00D94D2D-FD0A-4C3E-A124-9121FFA2C762}" name="LA Name" totalsRowLabel="Scotland" dataDxfId="139" totalsRowDxfId="138"/>
    <tableColumn id="3" xr3:uid="{42295430-6D92-4761-88EF-A6B8D28FD6A9}" name="Population (&gt;45 years)" totalsRowLabel="2,533,972" dataDxfId="137" totalsRowDxfId="136"/>
    <tableColumn id="4" xr3:uid="{2B9AA1DF-38D6-4CC1-B9E1-8E36353C64C3}" name="Cases (general)" totalsRowLabel="255,856" dataDxfId="135" totalsRowDxfId="134"/>
    <tableColumn id="5" xr3:uid="{66B6F054-9676-43A5-A565-A8C00FC903A5}" name="Prevalence (general)" totalsRowLabel="10.1" dataDxfId="133" totalsRowDxfId="132"/>
    <tableColumn id="6" xr3:uid="{00766370-091D-4796-A924-728958BEE014}" name="Lower 95% CI" totalsRowLabel="NA" dataDxfId="131" totalsRowDxfId="130"/>
    <tableColumn id="7" xr3:uid="{0F2E4DDE-7350-4AB0-9C8B-B4EA8369B9BC}" name="Upper 95% CI" totalsRowLabel="NA" dataDxfId="129" totalsRowDxfId="128"/>
    <tableColumn id="8" xr3:uid="{AC6BCA7F-9B6C-47FC-85AF-40F758DBE62A}" name="Cases (severe)" totalsRowLabel="64,278" dataDxfId="127" totalsRowDxfId="126"/>
    <tableColumn id="9" xr3:uid="{D7AB3B98-E566-4EE9-AC96-DD65AC29E0D1}" name="Prevalence severe (severe)" totalsRowLabel="2.5" dataDxfId="125" totalsRowDxfId="124"/>
    <tableColumn id="10" xr3:uid="{8B3D1B1E-B25F-40B0-B3F0-F56C58C2F1C1}" name="Lower 95% CI2" totalsRowLabel="NA" dataDxfId="123" totalsRowDxfId="122"/>
    <tableColumn id="11" xr3:uid="{AB1DEE25-756B-45FF-B53D-DD9D8A63476A}" name="Upper 95% CI3" totalsRowLabel="NA" dataDxfId="121" totalsRowDxfId="12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B550A-9576-48FA-A363-139C33A8C874}" name="Table2" displayName="Table2" ref="A2:K35" totalsRowCount="1" headerRowDxfId="119" dataDxfId="118" totalsRowDxfId="117">
  <autoFilter ref="A2:K34" xr:uid="{24E2C72C-9EA9-4548-ACCE-3D53F75C73B9}"/>
  <sortState xmlns:xlrd2="http://schemas.microsoft.com/office/spreadsheetml/2017/richdata2" ref="A3:K34">
    <sortCondition ref="B2:B34"/>
  </sortState>
  <tableColumns count="11">
    <tableColumn id="1" xr3:uid="{CBF7C9CF-0C89-47F1-BD1E-E1B5CDB93540}" name="LA Code" totalsRowLabel="Total" dataDxfId="116" totalsRowDxfId="115"/>
    <tableColumn id="2" xr3:uid="{004546AF-3EEC-4969-BE66-2DF652926B77}" name="LA Name" totalsRowLabel="Scotland" dataDxfId="114" totalsRowDxfId="113"/>
    <tableColumn id="3" xr3:uid="{7018C65B-5C2A-4DF2-A44F-B01764A50DB0}" name="Population (&gt;45 years)" totalsRowFunction="sum" dataDxfId="112" totalsRowDxfId="111"/>
    <tableColumn id="4" xr3:uid="{17DE14AC-2BC2-4AF0-B089-36AC801276C5}" name="Cases (general)" totalsRowFunction="sum" dataDxfId="110" totalsRowDxfId="109"/>
    <tableColumn id="5" xr3:uid="{97B40541-B8D8-4B41-B470-BC1F196F2638}" name="Prevalence (general)" totalsRowLabel="16.6" dataDxfId="108" totalsRowDxfId="107"/>
    <tableColumn id="6" xr3:uid="{A0128477-F244-4FDD-B480-14D15F40F5EA}" name="Lower 95% CI" totalsRowLabel="NA" dataDxfId="106" totalsRowDxfId="105"/>
    <tableColumn id="7" xr3:uid="{72DACE5B-03BA-49C2-A50B-FC9181ED66B8}" name="Upper 95% CI" totalsRowLabel="NA" dataDxfId="104" totalsRowDxfId="103"/>
    <tableColumn id="8" xr3:uid="{2DF4FA9F-BBC4-432C-BBB2-9DC9811B81E9}" name="Cases (severe)" totalsRowFunction="sum" dataDxfId="102" totalsRowDxfId="101"/>
    <tableColumn id="9" xr3:uid="{76D402BB-0673-4795-95EA-7769E9E2F031}" name="Prevalence severe (severe)" totalsRowFunction="custom" dataDxfId="100" totalsRowDxfId="99">
      <calculatedColumnFormula>Table2[[#This Row],[Cases (severe)]]/Table2[[#This Row],[Population (&gt;45 years)]]*100</calculatedColumnFormula>
      <totalsRowFormula>Table2[[#Totals],[Cases (severe)]]/Table2[[#Totals],[Population (&gt;45 years)]]*100</totalsRowFormula>
    </tableColumn>
    <tableColumn id="10" xr3:uid="{540F3583-A75F-4DDC-BBB4-2409EFAB7F25}" name="Lower 95% CI2" totalsRowLabel="NA" dataDxfId="98" totalsRowDxfId="97">
      <calculatedColumnFormula>INDEX([1]!Table10[Minimum 95% CI],MATCH(Table2[[#This Row],[LA Name]],[1]!Table10[Local Authority Name],0))</calculatedColumnFormula>
    </tableColumn>
    <tableColumn id="11" xr3:uid="{D498B335-3669-44BD-A389-B254909E4889}" name="Upper 95% CI3" totalsRowLabel="NA" dataDxfId="96" totalsRowDxfId="95">
      <calculatedColumnFormula>INDEX([1]!Table10[Maximum 95% CI],MATCH(Table2[[#This Row],[LA Name]],[1]!Table10[Local Authority Name],0))</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989A88-4255-43BD-B322-7116A6A22219}" name="Table3" displayName="Table3" ref="A2:K16" totalsRowShown="0" headerRowDxfId="94" dataDxfId="93">
  <autoFilter ref="A2:K16" xr:uid="{337A4C21-05C9-4310-97E2-7BCB2F51F956}"/>
  <sortState xmlns:xlrd2="http://schemas.microsoft.com/office/spreadsheetml/2017/richdata2" ref="A3:K16">
    <sortCondition ref="B2:B16"/>
  </sortState>
  <tableColumns count="11">
    <tableColumn id="1" xr3:uid="{1B529750-B24D-44E6-A7A2-FB0AFF72B01D}" name="HB Code" dataDxfId="92" totalsRowDxfId="91"/>
    <tableColumn id="2" xr3:uid="{8012A713-90F6-4E4D-8F41-1905A37B2D1D}" name="HB Name" dataDxfId="90" totalsRowDxfId="89"/>
    <tableColumn id="3" xr3:uid="{DF67583B-51AC-468C-BE21-23941098E09C}" name="Population (&gt;45 years)" dataDxfId="88" totalsRowDxfId="87"/>
    <tableColumn id="4" xr3:uid="{E17881C9-0A10-4F42-B897-460839E74D33}" name="Cases (general)" dataDxfId="86" totalsRowDxfId="85"/>
    <tableColumn id="5" xr3:uid="{DB40646A-5744-49ED-8CC5-63E0BD2E13F7}" name="Prevalence (general)" dataDxfId="84" totalsRowDxfId="83"/>
    <tableColumn id="6" xr3:uid="{ECECF338-CB61-482A-AA34-FE7906F4A615}" name="Lower 95% CI" dataDxfId="82" totalsRowDxfId="81"/>
    <tableColumn id="7" xr3:uid="{99DB9876-6FE9-4531-9C0D-D6F553668D9A}" name="Upper 95% CI" dataDxfId="80" totalsRowDxfId="79"/>
    <tableColumn id="8" xr3:uid="{023A3328-4C6E-4F34-9ADB-F4C0E73A74AD}" name="Cases (severe)" dataDxfId="78" totalsRowDxfId="77"/>
    <tableColumn id="9" xr3:uid="{7F75382C-937C-4DB2-968C-25D9DE8E2D9D}" name="Prevalence severe (severe)" dataDxfId="76" totalsRowDxfId="75"/>
    <tableColumn id="10" xr3:uid="{E1820DB4-42E8-4180-BBF2-6D95E14A30F8}" name="Lower 95% CI2" dataDxfId="74" totalsRowDxfId="73"/>
    <tableColumn id="11" xr3:uid="{EC7733CD-7BA4-49E9-B2CC-B636AEAC55B1}" name="Upper 95% CI3" dataDxfId="72" totalsRowDxfId="7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3326CF-1CA1-47FB-B5C4-DF3371F9128D}" name="Table5" displayName="Table5" ref="A2:K16" totalsRowShown="0" headerRowDxfId="70" dataDxfId="69">
  <autoFilter ref="A2:K16" xr:uid="{F655E855-57DD-4E6A-A3E5-25B42FE1BBF9}"/>
  <sortState xmlns:xlrd2="http://schemas.microsoft.com/office/spreadsheetml/2017/richdata2" ref="A3:K16">
    <sortCondition ref="B2:B16"/>
  </sortState>
  <tableColumns count="11">
    <tableColumn id="1" xr3:uid="{5F340EF2-22E1-491D-B3B7-8AF726ECC206}" name="HB Code" dataDxfId="68"/>
    <tableColumn id="2" xr3:uid="{439AE810-C1D1-4C00-A359-ED4498B9F596}" name="HB Name" dataDxfId="67"/>
    <tableColumn id="3" xr3:uid="{0CD42A4B-D926-4F16-8A70-4840319650B2}" name="Population (&gt;45 years)" dataDxfId="66"/>
    <tableColumn id="4" xr3:uid="{4E69D559-7FB8-48A3-A487-7CCA58CD5358}" name="Cases (general)" dataDxfId="65"/>
    <tableColumn id="5" xr3:uid="{4F878466-328D-4746-AD0A-5334C0AFD772}" name="Prevalence (general)" dataDxfId="64"/>
    <tableColumn id="6" xr3:uid="{C176EF8B-7D45-46F7-B354-8DACE8D57DB8}" name="Lower 95% CI" dataDxfId="63"/>
    <tableColumn id="7" xr3:uid="{7FA21613-815C-4AB7-B91B-CB4B69A912A2}" name="Upper 95% CI" dataDxfId="62"/>
    <tableColumn id="8" xr3:uid="{FDB0BD4E-EB70-4619-A637-2309C9C8BBAD}" name="Cases (severe)" dataDxfId="61"/>
    <tableColumn id="9" xr3:uid="{5285C72C-53AD-4304-93FC-99B7865B1FD4}" name="Prevalence severe (severe)" dataDxfId="60"/>
    <tableColumn id="10" xr3:uid="{5F87AABB-5CBB-4927-8BF9-7101B37E8F97}" name="Lower 95% CI2" dataDxfId="59"/>
    <tableColumn id="11" xr3:uid="{B293E583-6CDE-4584-B714-0DACD64393FB}" name="Upper 95% CI3" dataDxfId="5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C1556F-F049-4C3B-B9A3-0D323074A103}" name="Table4" displayName="Table4" ref="A2:K35" totalsRowCount="1" headerRowDxfId="57" dataDxfId="56" totalsRowDxfId="55">
  <autoFilter ref="A2:K34" xr:uid="{A8D326DF-2DFC-42AB-A203-DEED02176086}"/>
  <sortState xmlns:xlrd2="http://schemas.microsoft.com/office/spreadsheetml/2017/richdata2" ref="A3:K34">
    <sortCondition ref="B2:B34"/>
  </sortState>
  <tableColumns count="11">
    <tableColumn id="1" xr3:uid="{C55A7990-2922-47D3-B696-86A8BB18D5B0}" name="LA Code" totalsRowLabel="Total" dataDxfId="54" totalsRowDxfId="53"/>
    <tableColumn id="2" xr3:uid="{FAAF483D-6429-4702-8ACF-00AA9972F005}" name="LA Name" totalsRowLabel="Scotland" dataDxfId="52" totalsRowDxfId="51"/>
    <tableColumn id="3" xr3:uid="{6B7B48C5-0AEB-4296-BDFF-A3C5735AE5FD}" name="Population (18+)" totalsRowLabel="4,762,816" dataDxfId="50" totalsRowDxfId="49"/>
    <tableColumn id="4" xr3:uid="{4E1B86EE-F63A-41AE-BECF-F7A7E7483FFB}" name="Cases (general)" totalsRowLabel="910,325" dataDxfId="48" totalsRowDxfId="47"/>
    <tableColumn id="5" xr3:uid="{ADF9E3E0-18AD-43B5-BA43-2068B2EF1AC4}" name="Prevalence (general)" totalsRowLabel="19.1" dataDxfId="46" totalsRowDxfId="45"/>
    <tableColumn id="6" xr3:uid="{1ACFD55A-4DE2-4BE4-96DC-86EED16C6947}" name="Lower 95% CI" totalsRowLabel="NA" dataDxfId="44" totalsRowDxfId="43"/>
    <tableColumn id="7" xr3:uid="{56F88A9D-66BD-4437-B330-098E6825A92D}" name="Upper 95% CI" totalsRowLabel="NA" dataDxfId="42" totalsRowDxfId="41"/>
    <tableColumn id="8" xr3:uid="{602B8704-CAE7-45C5-A685-A4C92BD6FC6D}" name="Cases (severe)" totalsRowLabel="563,580" dataDxfId="40" totalsRowDxfId="39"/>
    <tableColumn id="9" xr3:uid="{1662AFA5-1474-4B81-AA39-96F9CD244DE9}" name="Prevalence severe (severe)" totalsRowLabel="11.8" dataDxfId="38" totalsRowDxfId="37"/>
    <tableColumn id="10" xr3:uid="{DC3E9B8A-88C1-41A6-AE29-E37C2C53BB05}" name="Lower 95% CI2" totalsRowLabel="NA" dataDxfId="36" totalsRowDxfId="35"/>
    <tableColumn id="11" xr3:uid="{88F2F6E2-26E1-4CF8-BEB6-71EABAFA3EE1}" name="Upper 95% CI3" totalsRowLabel="NA" dataDxfId="34" totalsRowDxfId="3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BD64F98-38E5-477F-BC42-3159F3BE4A67}" name="Table7" displayName="Table7" ref="A2:K16" totalsRowShown="0" headerRowDxfId="32" dataDxfId="31">
  <autoFilter ref="A2:K16" xr:uid="{C8F1BF85-2A8C-48B2-A08B-63AA7F38CE63}"/>
  <sortState xmlns:xlrd2="http://schemas.microsoft.com/office/spreadsheetml/2017/richdata2" ref="A3:K16">
    <sortCondition ref="B2:B16"/>
  </sortState>
  <tableColumns count="11">
    <tableColumn id="1" xr3:uid="{B44FEA26-2A99-47DB-9095-59B76C496376}" name="HB Code" dataDxfId="30"/>
    <tableColumn id="2" xr3:uid="{DD86874B-4303-4891-AADB-6A824DA22773}" name="HB Name" dataDxfId="29"/>
    <tableColumn id="3" xr3:uid="{8B088C6A-8A66-435D-BD98-C5A87F2D3B3B}" name="Population (18+)" dataDxfId="28"/>
    <tableColumn id="4" xr3:uid="{AD2AC478-F2E7-4249-879D-4D66FA67A073}" name="Cases (general)" dataDxfId="27"/>
    <tableColumn id="5" xr3:uid="{AB5EAF74-E778-483D-9083-2545439921F8}" name="Prevalence (general)" dataDxfId="26"/>
    <tableColumn id="6" xr3:uid="{92C1ECD2-23D5-45E5-BE45-58B3149B89D4}" name="Lower 95% CI" dataDxfId="25"/>
    <tableColumn id="7" xr3:uid="{0619B813-9A15-42C8-85CC-ABDDA52EF7FF}" name="Upper 95% CI" dataDxfId="24"/>
    <tableColumn id="8" xr3:uid="{DF65DF9F-FCA4-46FE-B5A4-439468A43FD4}" name="Cases (severe)" dataDxfId="23"/>
    <tableColumn id="9" xr3:uid="{08AF4FC1-1575-4D9D-A30B-CE8A25B843D1}" name="Prevalence severe (severe)" dataDxfId="22"/>
    <tableColumn id="10" xr3:uid="{D9AC1C55-82DD-4971-A47E-0959954D8EAB}" name="Lower 95% CI2" dataDxfId="21"/>
    <tableColumn id="11" xr3:uid="{4175DD18-E72C-4B73-A842-4D617FE4DECF}" name="Upper 95% CI3" dataDxfId="20"/>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563ECA3-8902-434F-916E-D3EB6F2AFA98}" name="Table6" displayName="Table6" ref="A2:G35" totalsRowCount="1" headerRowDxfId="19" totalsRowDxfId="18">
  <autoFilter ref="A2:G34" xr:uid="{B3301BBF-325D-431B-90E0-B311CF9CDF68}"/>
  <sortState xmlns:xlrd2="http://schemas.microsoft.com/office/spreadsheetml/2017/richdata2" ref="A3:G34">
    <sortCondition ref="B2:B34"/>
  </sortState>
  <tableColumns count="7">
    <tableColumn id="1" xr3:uid="{D8B2B20B-E058-46E0-8C02-D875EC391004}" name="LA Code" totalsRowLabel="Total" totalsRowDxfId="17"/>
    <tableColumn id="2" xr3:uid="{0B4B59D0-8CCC-48AC-8155-3AD9BEF03961}" name="LA Name" totalsRowLabel="Scotland" totalsRowDxfId="16"/>
    <tableColumn id="3" xr3:uid="{EB040206-F638-47D4-B558-A6158919D301}" name="Population (18+)" totalsRowLabel="4,762,816" dataDxfId="15" totalsRowDxfId="14"/>
    <tableColumn id="4" xr3:uid="{ADE825F5-3367-4075-8CD3-A62BE11AA4DA}" name="Cases (general)" totalsRowLabel="36,939" dataDxfId="13" totalsRowDxfId="12"/>
    <tableColumn id="5" xr3:uid="{D8626981-ACF6-4C45-BCDA-1C9DD1B8EB41}" name="Prevalence (general)" totalsRowLabel="0.78" dataDxfId="11" totalsRowDxfId="10"/>
    <tableColumn id="6" xr3:uid="{EE9D71AF-AE58-4F72-BE9C-5F2229852928}" name="Lower 95% CI" totalsRowLabel="NA" dataDxfId="9" totalsRowDxfId="8"/>
    <tableColumn id="7" xr3:uid="{BF16815A-C17E-49E6-8826-5DE78F22B33A}" name="Upper 95% CI" totalsRowLabel="NA" dataDxfId="7" totalsRowDxfId="6"/>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397C8B-A1BE-4C35-9D36-983728F177D9}" name="Table69" displayName="Table69" ref="A2:G16" totalsRowShown="0" headerRowDxfId="5">
  <autoFilter ref="A2:G16" xr:uid="{A6C7E766-988E-411F-B006-C7E2593D2DAF}"/>
  <sortState xmlns:xlrd2="http://schemas.microsoft.com/office/spreadsheetml/2017/richdata2" ref="A3:G16">
    <sortCondition ref="B2:B16"/>
  </sortState>
  <tableColumns count="7">
    <tableColumn id="1" xr3:uid="{F1B29BE8-1426-4FB0-8DB2-7B92A0E7E5A9}" name="HB Code"/>
    <tableColumn id="2" xr3:uid="{70FCE37F-661B-43D2-ADF2-554EEDB92095}" name="HB Name"/>
    <tableColumn id="3" xr3:uid="{77FD600C-D54B-47B1-A8E2-6917A6B556DE}" name="Population (18+)" dataDxfId="4"/>
    <tableColumn id="4" xr3:uid="{7E348E46-9261-4EDF-B174-50002779E316}" name="Cases (general)" dataDxfId="3"/>
    <tableColumn id="5" xr3:uid="{1BCB1982-109D-4E6B-BDBF-0A23AE955023}" name="Prevalence (general)" dataDxfId="2"/>
    <tableColumn id="6" xr3:uid="{3ABAB110-5BA8-46F4-A383-294FEC6E96A9}" name="Lower 95% CI" dataDxfId="1"/>
    <tableColumn id="7" xr3:uid="{4775D9F5-5139-4154-917E-A9C39D71AF9D}" name="Upper 95% C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31"/>
  <sheetViews>
    <sheetView tabSelected="1" topLeftCell="A21" zoomScale="70" zoomScaleNormal="70" workbookViewId="0">
      <selection activeCell="G39" sqref="G39"/>
    </sheetView>
  </sheetViews>
  <sheetFormatPr defaultColWidth="9.1328125" defaultRowHeight="15.25" x14ac:dyDescent="0.65"/>
  <cols>
    <col min="1" max="1" width="10.1328125" style="8" customWidth="1"/>
    <col min="2" max="2" width="34.86328125" style="8" customWidth="1"/>
    <col min="3" max="5" width="9.1328125" style="8"/>
    <col min="6" max="6" width="17.7265625" style="8" customWidth="1"/>
    <col min="7" max="7" width="71.7265625" style="8" customWidth="1"/>
    <col min="8" max="16384" width="9.1328125" style="8"/>
  </cols>
  <sheetData>
    <row r="2" spans="2:9" ht="18" x14ac:dyDescent="0.8">
      <c r="B2" s="24" t="s">
        <v>0</v>
      </c>
    </row>
    <row r="4" spans="2:9" ht="14.45" customHeight="1" x14ac:dyDescent="0.65">
      <c r="B4" s="65" t="s">
        <v>1</v>
      </c>
      <c r="C4" s="65"/>
      <c r="D4" s="65"/>
      <c r="E4" s="65"/>
      <c r="F4" s="65"/>
      <c r="G4" s="65"/>
    </row>
    <row r="5" spans="2:9" x14ac:dyDescent="0.65">
      <c r="B5" s="65"/>
      <c r="C5" s="65"/>
      <c r="D5" s="65"/>
      <c r="E5" s="65"/>
      <c r="F5" s="65"/>
      <c r="G5" s="65"/>
    </row>
    <row r="6" spans="2:9" ht="15.5" x14ac:dyDescent="0.7">
      <c r="B6" s="65"/>
      <c r="C6" s="65"/>
      <c r="D6" s="65"/>
      <c r="E6" s="65"/>
      <c r="F6" s="65"/>
      <c r="G6" s="65"/>
      <c r="I6" s="1"/>
    </row>
    <row r="7" spans="2:9" ht="15.5" x14ac:dyDescent="0.7">
      <c r="B7" s="64" t="s">
        <v>2</v>
      </c>
      <c r="C7" s="64"/>
      <c r="D7" s="64"/>
      <c r="E7" s="64"/>
      <c r="F7" s="64"/>
      <c r="G7" s="64"/>
      <c r="I7" s="1"/>
    </row>
    <row r="8" spans="2:9" ht="15.5" x14ac:dyDescent="0.7">
      <c r="B8" s="64"/>
      <c r="C8" s="64"/>
      <c r="D8" s="64"/>
      <c r="E8" s="64"/>
      <c r="F8" s="64"/>
      <c r="G8" s="64"/>
      <c r="I8" s="1"/>
    </row>
    <row r="9" spans="2:9" ht="15.5" x14ac:dyDescent="0.7">
      <c r="B9" s="8" t="s">
        <v>3</v>
      </c>
      <c r="I9" s="1"/>
    </row>
    <row r="11" spans="2:9" ht="15.5" x14ac:dyDescent="0.7">
      <c r="B11" s="8" t="s">
        <v>4</v>
      </c>
    </row>
    <row r="12" spans="2:9" ht="15.5" x14ac:dyDescent="0.7">
      <c r="B12" s="1" t="s">
        <v>5</v>
      </c>
    </row>
    <row r="13" spans="2:9" ht="15.5" x14ac:dyDescent="0.7">
      <c r="B13" s="1" t="s">
        <v>6</v>
      </c>
    </row>
    <row r="14" spans="2:9" ht="15.5" x14ac:dyDescent="0.7">
      <c r="B14" s="1" t="s">
        <v>7</v>
      </c>
    </row>
    <row r="15" spans="2:9" ht="15.5" x14ac:dyDescent="0.7">
      <c r="B15" s="1" t="s">
        <v>8</v>
      </c>
    </row>
    <row r="16" spans="2:9" ht="15.5" x14ac:dyDescent="0.7">
      <c r="B16" s="1" t="s">
        <v>9</v>
      </c>
    </row>
    <row r="17" spans="2:7" ht="15.5" x14ac:dyDescent="0.7">
      <c r="B17" s="1" t="s">
        <v>10</v>
      </c>
    </row>
    <row r="18" spans="2:7" ht="15.5" x14ac:dyDescent="0.7">
      <c r="B18" s="1" t="s">
        <v>11</v>
      </c>
    </row>
    <row r="19" spans="2:7" x14ac:dyDescent="0.65">
      <c r="B19" s="8" t="s">
        <v>12</v>
      </c>
    </row>
    <row r="21" spans="2:7" ht="15.5" x14ac:dyDescent="0.7">
      <c r="B21" s="27" t="s">
        <v>13</v>
      </c>
      <c r="C21" s="28"/>
      <c r="D21" s="28"/>
      <c r="E21" s="28"/>
      <c r="F21" s="28"/>
      <c r="G21" s="29"/>
    </row>
    <row r="22" spans="2:7" ht="15.5" x14ac:dyDescent="0.7">
      <c r="B22" s="30" t="s">
        <v>14</v>
      </c>
      <c r="C22" s="31" t="s">
        <v>15</v>
      </c>
      <c r="D22" s="32"/>
      <c r="E22" s="32"/>
      <c r="F22" s="32"/>
      <c r="G22" s="33"/>
    </row>
    <row r="23" spans="2:7" x14ac:dyDescent="0.65">
      <c r="B23" s="34" t="s">
        <v>16</v>
      </c>
      <c r="C23" s="35" t="s">
        <v>17</v>
      </c>
      <c r="D23" s="35"/>
      <c r="E23" s="35"/>
      <c r="F23" s="35"/>
      <c r="G23" s="36"/>
    </row>
    <row r="24" spans="2:7" x14ac:dyDescent="0.65">
      <c r="B24" s="34" t="s">
        <v>18</v>
      </c>
      <c r="C24" s="35" t="s">
        <v>19</v>
      </c>
      <c r="D24" s="35"/>
      <c r="E24" s="35"/>
      <c r="F24" s="35"/>
      <c r="G24" s="36"/>
    </row>
    <row r="25" spans="2:7" x14ac:dyDescent="0.65">
      <c r="B25" s="34" t="s">
        <v>20</v>
      </c>
      <c r="C25" s="35" t="s">
        <v>21</v>
      </c>
      <c r="D25" s="35"/>
      <c r="E25" s="35"/>
      <c r="F25" s="35"/>
      <c r="G25" s="36"/>
    </row>
    <row r="26" spans="2:7" x14ac:dyDescent="0.65">
      <c r="B26" s="34" t="s">
        <v>22</v>
      </c>
      <c r="C26" s="35" t="s">
        <v>23</v>
      </c>
      <c r="D26" s="35"/>
      <c r="E26" s="35"/>
      <c r="F26" s="35"/>
      <c r="G26" s="36"/>
    </row>
    <row r="27" spans="2:7" x14ac:dyDescent="0.65">
      <c r="B27" s="34" t="s">
        <v>24</v>
      </c>
      <c r="C27" s="35" t="s">
        <v>25</v>
      </c>
      <c r="D27" s="35"/>
      <c r="E27" s="35"/>
      <c r="F27" s="35"/>
      <c r="G27" s="36"/>
    </row>
    <row r="28" spans="2:7" x14ac:dyDescent="0.65">
      <c r="B28" s="34" t="s">
        <v>26</v>
      </c>
      <c r="C28" s="35" t="s">
        <v>27</v>
      </c>
      <c r="D28" s="35"/>
      <c r="E28" s="35"/>
      <c r="F28" s="35"/>
      <c r="G28" s="36"/>
    </row>
    <row r="29" spans="2:7" x14ac:dyDescent="0.65">
      <c r="B29" s="34" t="s">
        <v>28</v>
      </c>
      <c r="C29" s="35" t="s">
        <v>29</v>
      </c>
      <c r="D29" s="35"/>
      <c r="E29" s="35"/>
      <c r="F29" s="35"/>
      <c r="G29" s="36"/>
    </row>
    <row r="30" spans="2:7" x14ac:dyDescent="0.65">
      <c r="B30" s="34" t="s">
        <v>30</v>
      </c>
      <c r="C30" s="35" t="s">
        <v>31</v>
      </c>
      <c r="D30" s="35"/>
      <c r="E30" s="35"/>
      <c r="F30" s="35"/>
      <c r="G30" s="36"/>
    </row>
    <row r="31" spans="2:7" x14ac:dyDescent="0.65">
      <c r="B31" s="37" t="s">
        <v>32</v>
      </c>
      <c r="C31" s="38" t="s">
        <v>33</v>
      </c>
      <c r="D31" s="38"/>
      <c r="E31" s="38"/>
      <c r="F31" s="38"/>
      <c r="G31" s="39"/>
    </row>
  </sheetData>
  <mergeCells count="2">
    <mergeCell ref="B7:G8"/>
    <mergeCell ref="B4:G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4461-D084-4964-95FC-51959537BF6F}">
  <dimension ref="A1:G16"/>
  <sheetViews>
    <sheetView zoomScale="70" zoomScaleNormal="70" workbookViewId="0">
      <selection activeCell="B25" sqref="B25"/>
    </sheetView>
  </sheetViews>
  <sheetFormatPr defaultRowHeight="14.75" x14ac:dyDescent="0.75"/>
  <cols>
    <col min="1" max="1" width="14.7265625" customWidth="1"/>
    <col min="2" max="2" width="59.1328125" bestFit="1" customWidth="1"/>
    <col min="3" max="3" width="25.26953125" customWidth="1"/>
    <col min="4" max="4" width="20.1328125" customWidth="1"/>
    <col min="5" max="5" width="25.40625" customWidth="1"/>
    <col min="6" max="6" width="18.26953125" customWidth="1"/>
    <col min="7" max="7" width="18.1328125" customWidth="1"/>
  </cols>
  <sheetData>
    <row r="1" spans="1:7" ht="15.75" x14ac:dyDescent="0.75">
      <c r="A1" s="4" t="s">
        <v>170</v>
      </c>
      <c r="B1" s="5"/>
      <c r="C1" s="5"/>
      <c r="D1" s="5"/>
      <c r="E1" s="5"/>
      <c r="F1" s="5"/>
      <c r="G1" s="5"/>
    </row>
    <row r="2" spans="1:7" ht="15.75" x14ac:dyDescent="0.75">
      <c r="A2" s="5" t="s">
        <v>136</v>
      </c>
      <c r="B2" s="5" t="s">
        <v>137</v>
      </c>
      <c r="C2" s="4" t="s">
        <v>166</v>
      </c>
      <c r="D2" s="4" t="s">
        <v>38</v>
      </c>
      <c r="E2" s="4" t="s">
        <v>39</v>
      </c>
      <c r="F2" s="4" t="s">
        <v>64</v>
      </c>
      <c r="G2" s="4" t="s">
        <v>65</v>
      </c>
    </row>
    <row r="3" spans="1:7" x14ac:dyDescent="0.75">
      <c r="A3" t="s">
        <v>138</v>
      </c>
      <c r="B3" t="s">
        <v>139</v>
      </c>
      <c r="C3" s="2">
        <v>325999</v>
      </c>
      <c r="D3" s="2">
        <v>2864</v>
      </c>
      <c r="E3" s="3">
        <v>0.88</v>
      </c>
      <c r="F3" s="46" t="s">
        <v>60</v>
      </c>
      <c r="G3" s="46" t="s">
        <v>60</v>
      </c>
    </row>
    <row r="4" spans="1:7" x14ac:dyDescent="0.75">
      <c r="A4" t="s">
        <v>140</v>
      </c>
      <c r="B4" t="s">
        <v>141</v>
      </c>
      <c r="C4" s="2">
        <v>99601</v>
      </c>
      <c r="D4" s="2">
        <v>882</v>
      </c>
      <c r="E4" s="3">
        <v>0.89</v>
      </c>
      <c r="F4" s="46" t="s">
        <v>60</v>
      </c>
      <c r="G4" s="46" t="s">
        <v>60</v>
      </c>
    </row>
    <row r="5" spans="1:7" x14ac:dyDescent="0.75">
      <c r="A5" t="s">
        <v>142</v>
      </c>
      <c r="B5" t="s">
        <v>143</v>
      </c>
      <c r="C5" s="2">
        <v>131822</v>
      </c>
      <c r="D5" s="2">
        <v>1218</v>
      </c>
      <c r="E5" s="3">
        <v>0.92</v>
      </c>
      <c r="F5" s="46" t="s">
        <v>60</v>
      </c>
      <c r="G5" s="46" t="s">
        <v>60</v>
      </c>
    </row>
    <row r="6" spans="1:7" x14ac:dyDescent="0.75">
      <c r="A6" t="s">
        <v>144</v>
      </c>
      <c r="B6" t="s">
        <v>95</v>
      </c>
      <c r="C6" s="2">
        <v>304345</v>
      </c>
      <c r="D6" s="2">
        <v>2559</v>
      </c>
      <c r="E6" s="3">
        <v>0.84</v>
      </c>
      <c r="F6" s="46" t="s">
        <v>60</v>
      </c>
      <c r="G6" s="46" t="s">
        <v>60</v>
      </c>
    </row>
    <row r="7" spans="1:7" x14ac:dyDescent="0.75">
      <c r="A7" t="s">
        <v>145</v>
      </c>
      <c r="B7" t="s">
        <v>146</v>
      </c>
      <c r="C7" s="2">
        <v>264694</v>
      </c>
      <c r="D7" s="2">
        <v>2134</v>
      </c>
      <c r="E7" s="3">
        <v>0.81</v>
      </c>
      <c r="F7" s="46" t="s">
        <v>60</v>
      </c>
      <c r="G7" s="46" t="s">
        <v>60</v>
      </c>
    </row>
    <row r="8" spans="1:7" x14ac:dyDescent="0.75">
      <c r="A8" t="s">
        <v>147</v>
      </c>
      <c r="B8" t="s">
        <v>148</v>
      </c>
      <c r="C8" s="2">
        <v>503594</v>
      </c>
      <c r="D8" s="2">
        <v>3844</v>
      </c>
      <c r="E8" s="3">
        <v>0.76</v>
      </c>
      <c r="F8" s="46" t="s">
        <v>60</v>
      </c>
      <c r="G8" s="46" t="s">
        <v>60</v>
      </c>
    </row>
    <row r="9" spans="1:7" x14ac:dyDescent="0.75">
      <c r="A9" t="s">
        <v>149</v>
      </c>
      <c r="B9" t="s">
        <v>150</v>
      </c>
      <c r="C9" s="2">
        <v>1080681</v>
      </c>
      <c r="D9" s="2">
        <v>7737</v>
      </c>
      <c r="E9" s="3">
        <v>0.72</v>
      </c>
      <c r="F9" s="46" t="s">
        <v>60</v>
      </c>
      <c r="G9" s="46" t="s">
        <v>60</v>
      </c>
    </row>
    <row r="10" spans="1:7" x14ac:dyDescent="0.75">
      <c r="A10" t="s">
        <v>151</v>
      </c>
      <c r="B10" t="s">
        <v>99</v>
      </c>
      <c r="C10" s="2">
        <v>276808</v>
      </c>
      <c r="D10" s="2">
        <v>2385</v>
      </c>
      <c r="E10" s="3">
        <v>0.86</v>
      </c>
      <c r="F10" s="46" t="s">
        <v>60</v>
      </c>
      <c r="G10" s="46" t="s">
        <v>60</v>
      </c>
    </row>
    <row r="11" spans="1:7" x14ac:dyDescent="0.75">
      <c r="A11" t="s">
        <v>152</v>
      </c>
      <c r="B11" t="s">
        <v>153</v>
      </c>
      <c r="C11" s="2">
        <v>540313</v>
      </c>
      <c r="D11" s="2">
        <v>4447</v>
      </c>
      <c r="E11" s="3">
        <v>0.82</v>
      </c>
      <c r="F11" s="46" t="s">
        <v>60</v>
      </c>
      <c r="G11" s="46" t="s">
        <v>60</v>
      </c>
    </row>
    <row r="12" spans="1:7" x14ac:dyDescent="0.75">
      <c r="A12" t="s">
        <v>154</v>
      </c>
      <c r="B12" t="s">
        <v>155</v>
      </c>
      <c r="C12" s="2">
        <v>778151</v>
      </c>
      <c r="D12" s="2">
        <v>5289</v>
      </c>
      <c r="E12" s="3">
        <v>0.68</v>
      </c>
      <c r="F12" s="46" t="s">
        <v>60</v>
      </c>
      <c r="G12" s="46" t="s">
        <v>60</v>
      </c>
    </row>
    <row r="13" spans="1:7" x14ac:dyDescent="0.75">
      <c r="A13" t="s">
        <v>156</v>
      </c>
      <c r="B13" t="s">
        <v>157</v>
      </c>
      <c r="C13" s="2">
        <v>16259</v>
      </c>
      <c r="D13" s="2">
        <v>146</v>
      </c>
      <c r="E13" s="3">
        <v>0.89</v>
      </c>
      <c r="F13" s="46" t="s">
        <v>60</v>
      </c>
      <c r="G13" s="46" t="s">
        <v>60</v>
      </c>
    </row>
    <row r="14" spans="1:7" x14ac:dyDescent="0.75">
      <c r="A14" t="s">
        <v>158</v>
      </c>
      <c r="B14" t="s">
        <v>159</v>
      </c>
      <c r="C14" s="2">
        <v>19162</v>
      </c>
      <c r="D14" s="2">
        <v>158</v>
      </c>
      <c r="E14" s="3">
        <v>0.83</v>
      </c>
      <c r="F14" s="46" t="s">
        <v>60</v>
      </c>
      <c r="G14" s="46" t="s">
        <v>60</v>
      </c>
    </row>
    <row r="15" spans="1:7" x14ac:dyDescent="0.75">
      <c r="A15" t="s">
        <v>160</v>
      </c>
      <c r="B15" t="s">
        <v>161</v>
      </c>
      <c r="C15" s="2">
        <v>360835</v>
      </c>
      <c r="D15" s="2">
        <v>2976</v>
      </c>
      <c r="E15" s="3">
        <v>0.82</v>
      </c>
      <c r="F15" s="46" t="s">
        <v>60</v>
      </c>
      <c r="G15" s="46" t="s">
        <v>60</v>
      </c>
    </row>
    <row r="16" spans="1:7" x14ac:dyDescent="0.75">
      <c r="A16" t="s">
        <v>162</v>
      </c>
      <c r="B16" t="s">
        <v>163</v>
      </c>
      <c r="C16" s="2">
        <v>22976</v>
      </c>
      <c r="D16" s="2">
        <v>219</v>
      </c>
      <c r="E16" s="3">
        <v>0.95</v>
      </c>
      <c r="F16" s="46" t="s">
        <v>60</v>
      </c>
      <c r="G16" s="46" t="s">
        <v>60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7C93-2DA9-4D9C-9503-9D30DB397AC2}">
  <sheetPr>
    <tabColor rgb="FF0070C0"/>
  </sheetPr>
  <dimension ref="B2:I8"/>
  <sheetViews>
    <sheetView zoomScale="90" zoomScaleNormal="90" workbookViewId="0">
      <selection activeCell="I15" sqref="I15"/>
    </sheetView>
  </sheetViews>
  <sheetFormatPr defaultColWidth="11" defaultRowHeight="14.75" x14ac:dyDescent="0.75"/>
  <cols>
    <col min="1" max="1" width="8.1328125" style="58" customWidth="1"/>
    <col min="2" max="2" width="18.26953125" style="58" bestFit="1" customWidth="1"/>
    <col min="3" max="3" width="18.40625" style="58" bestFit="1" customWidth="1"/>
    <col min="4" max="4" width="12.26953125" style="58" bestFit="1" customWidth="1"/>
    <col min="5" max="6" width="22.86328125" style="58" bestFit="1" customWidth="1"/>
    <col min="7" max="7" width="16.7265625" style="58" bestFit="1" customWidth="1"/>
    <col min="8" max="8" width="30" style="58" bestFit="1" customWidth="1"/>
    <col min="9" max="16384" width="11" style="58"/>
  </cols>
  <sheetData>
    <row r="2" spans="2:9" ht="15.75" x14ac:dyDescent="0.75">
      <c r="B2" s="8" t="s">
        <v>34</v>
      </c>
    </row>
    <row r="4" spans="2:9" ht="15.75" x14ac:dyDescent="0.75">
      <c r="B4" s="57" t="s">
        <v>35</v>
      </c>
      <c r="C4" s="57" t="s">
        <v>36</v>
      </c>
      <c r="D4" s="57" t="s">
        <v>37</v>
      </c>
      <c r="E4" s="57" t="s">
        <v>38</v>
      </c>
      <c r="F4" s="57" t="s">
        <v>39</v>
      </c>
      <c r="G4" s="57" t="s">
        <v>26</v>
      </c>
      <c r="H4" s="57" t="s">
        <v>40</v>
      </c>
    </row>
    <row r="5" spans="2:9" x14ac:dyDescent="0.75">
      <c r="B5" s="59" t="s">
        <v>41</v>
      </c>
      <c r="C5" s="59" t="s">
        <v>42</v>
      </c>
      <c r="D5" s="60" t="s">
        <v>43</v>
      </c>
      <c r="E5" s="60" t="s">
        <v>44</v>
      </c>
      <c r="F5" s="61" t="s">
        <v>45</v>
      </c>
      <c r="G5" s="60" t="s">
        <v>46</v>
      </c>
      <c r="H5" s="61" t="s">
        <v>47</v>
      </c>
      <c r="I5" s="63"/>
    </row>
    <row r="6" spans="2:9" x14ac:dyDescent="0.75">
      <c r="B6" s="59" t="s">
        <v>48</v>
      </c>
      <c r="C6" s="59" t="s">
        <v>42</v>
      </c>
      <c r="D6" s="60">
        <v>2533972</v>
      </c>
      <c r="E6" s="60">
        <v>420496.39073582948</v>
      </c>
      <c r="F6" s="61" t="s">
        <v>49</v>
      </c>
      <c r="G6" s="60">
        <v>103965.95786735846</v>
      </c>
      <c r="H6" s="62">
        <v>4.1028850305906479</v>
      </c>
      <c r="I6" s="63"/>
    </row>
    <row r="7" spans="2:9" x14ac:dyDescent="0.75">
      <c r="B7" s="59" t="s">
        <v>50</v>
      </c>
      <c r="C7" s="59" t="s">
        <v>51</v>
      </c>
      <c r="D7" s="60" t="s">
        <v>52</v>
      </c>
      <c r="E7" s="60" t="s">
        <v>53</v>
      </c>
      <c r="F7" s="61" t="s">
        <v>54</v>
      </c>
      <c r="G7" s="60" t="s">
        <v>55</v>
      </c>
      <c r="H7" s="61" t="s">
        <v>56</v>
      </c>
    </row>
    <row r="8" spans="2:9" x14ac:dyDescent="0.75">
      <c r="B8" s="59" t="s">
        <v>57</v>
      </c>
      <c r="C8" s="59" t="s">
        <v>51</v>
      </c>
      <c r="D8" s="60" t="s">
        <v>52</v>
      </c>
      <c r="E8" s="60" t="s">
        <v>58</v>
      </c>
      <c r="F8" s="61" t="s">
        <v>59</v>
      </c>
      <c r="G8" s="60" t="s">
        <v>60</v>
      </c>
      <c r="H8" s="61" t="s">
        <v>60</v>
      </c>
    </row>
  </sheetData>
  <pageMargins left="0.7" right="0.7" top="0.75" bottom="0.75" header="0.3" footer="0.3"/>
  <pageSetup paperSize="9" orientation="portrait" r:id="rId1"/>
  <ignoredErrors>
    <ignoredError sqref="D5:H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zoomScale="60" zoomScaleNormal="60" workbookViewId="0"/>
  </sheetViews>
  <sheetFormatPr defaultColWidth="9.1328125" defaultRowHeight="15.25" x14ac:dyDescent="0.65"/>
  <cols>
    <col min="1" max="1" width="15.1328125" style="5" customWidth="1"/>
    <col min="2" max="2" width="23.54296875" style="5" bestFit="1" customWidth="1"/>
    <col min="3" max="3" width="30.1328125" style="5" bestFit="1" customWidth="1"/>
    <col min="4" max="4" width="28.40625" style="5" customWidth="1"/>
    <col min="5" max="5" width="20.7265625" style="5" customWidth="1"/>
    <col min="6" max="6" width="27" style="5" customWidth="1"/>
    <col min="7" max="7" width="18.40625" style="5" customWidth="1"/>
    <col min="8" max="8" width="18" style="5" customWidth="1"/>
    <col min="9" max="9" width="19.40625" style="5" customWidth="1"/>
    <col min="10" max="10" width="34" style="5" customWidth="1"/>
    <col min="11" max="11" width="19.7265625" style="5" customWidth="1"/>
    <col min="12" max="12" width="19.26953125" style="5" customWidth="1"/>
    <col min="13" max="16384" width="9.1328125" style="5"/>
  </cols>
  <sheetData>
    <row r="1" spans="1:13" ht="15.5" x14ac:dyDescent="0.7">
      <c r="A1" s="4">
        <v>6</v>
      </c>
      <c r="B1" s="4"/>
    </row>
    <row r="2" spans="1:13" ht="15.5" x14ac:dyDescent="0.7">
      <c r="A2" s="4" t="s">
        <v>61</v>
      </c>
      <c r="B2" s="4" t="s">
        <v>62</v>
      </c>
      <c r="C2" s="4" t="s">
        <v>63</v>
      </c>
      <c r="D2" s="4" t="s">
        <v>38</v>
      </c>
      <c r="E2" s="4" t="s">
        <v>39</v>
      </c>
      <c r="F2" s="4" t="s">
        <v>64</v>
      </c>
      <c r="G2" s="4" t="s">
        <v>65</v>
      </c>
      <c r="H2" s="4" t="s">
        <v>26</v>
      </c>
      <c r="I2" s="4" t="s">
        <v>40</v>
      </c>
      <c r="J2" s="4" t="s">
        <v>66</v>
      </c>
      <c r="K2" s="4" t="s">
        <v>67</v>
      </c>
      <c r="L2" s="4"/>
      <c r="M2" s="4"/>
    </row>
    <row r="3" spans="1:13" x14ac:dyDescent="0.65">
      <c r="A3" s="5" t="s">
        <v>68</v>
      </c>
      <c r="B3" s="5" t="s">
        <v>69</v>
      </c>
      <c r="C3" s="6">
        <v>98311</v>
      </c>
      <c r="D3" s="6">
        <v>9930.2693297855621</v>
      </c>
      <c r="E3" s="7">
        <v>10.100873076039875</v>
      </c>
      <c r="F3" s="7">
        <v>8.9583973359362208</v>
      </c>
      <c r="G3" s="7">
        <v>11.370852480099353</v>
      </c>
      <c r="H3" s="6">
        <v>2506.4397977801641</v>
      </c>
      <c r="I3" s="7">
        <v>2.5495008674310751</v>
      </c>
      <c r="J3" s="7">
        <v>2.0961861142275406</v>
      </c>
      <c r="K3" s="7">
        <v>3.0977462565674534</v>
      </c>
    </row>
    <row r="4" spans="1:13" x14ac:dyDescent="0.65">
      <c r="A4" s="5" t="s">
        <v>70</v>
      </c>
      <c r="B4" s="5" t="s">
        <v>71</v>
      </c>
      <c r="C4" s="6">
        <v>117397</v>
      </c>
      <c r="D4" s="6">
        <v>11997.640657283888</v>
      </c>
      <c r="E4" s="7">
        <v>10.219716566252874</v>
      </c>
      <c r="F4" s="7">
        <v>9.0398282019492591</v>
      </c>
      <c r="G4" s="7">
        <v>11.534077466438051</v>
      </c>
      <c r="H4" s="6">
        <v>3049.8718088537512</v>
      </c>
      <c r="I4" s="7">
        <v>2.597912901397609</v>
      </c>
      <c r="J4" s="7">
        <v>2.1306614735651288</v>
      </c>
      <c r="K4" s="7">
        <v>3.164318997567253</v>
      </c>
    </row>
    <row r="5" spans="1:13" x14ac:dyDescent="0.65">
      <c r="A5" s="5" t="s">
        <v>72</v>
      </c>
      <c r="B5" s="5" t="s">
        <v>73</v>
      </c>
      <c r="C5" s="6">
        <v>59064</v>
      </c>
      <c r="D5" s="6">
        <v>6118.4165633349667</v>
      </c>
      <c r="E5" s="7">
        <v>10.358960726220653</v>
      </c>
      <c r="F5" s="7">
        <v>9.2105967967838627</v>
      </c>
      <c r="G5" s="7">
        <v>11.632156914924186</v>
      </c>
      <c r="H5" s="6">
        <v>1592.8614231228989</v>
      </c>
      <c r="I5" s="7">
        <v>2.6968397384581113</v>
      </c>
      <c r="J5" s="7">
        <v>2.2358896361430141</v>
      </c>
      <c r="K5" s="7">
        <v>3.2496603719284636</v>
      </c>
    </row>
    <row r="6" spans="1:13" x14ac:dyDescent="0.65">
      <c r="A6" s="5" t="s">
        <v>74</v>
      </c>
      <c r="B6" s="5" t="s">
        <v>75</v>
      </c>
      <c r="C6" s="6">
        <v>47834</v>
      </c>
      <c r="D6" s="6">
        <v>4814.4143855696138</v>
      </c>
      <c r="E6" s="7">
        <v>10.064837533071902</v>
      </c>
      <c r="F6" s="7">
        <v>8.9010586581827056</v>
      </c>
      <c r="G6" s="7">
        <v>11.361798739798749</v>
      </c>
      <c r="H6" s="6">
        <v>1228.7168481760748</v>
      </c>
      <c r="I6" s="7">
        <v>2.5687102232221322</v>
      </c>
      <c r="J6" s="7">
        <v>2.1037539949674482</v>
      </c>
      <c r="K6" s="7">
        <v>3.1331388155433926</v>
      </c>
    </row>
    <row r="7" spans="1:13" x14ac:dyDescent="0.65">
      <c r="A7" s="5" t="s">
        <v>76</v>
      </c>
      <c r="B7" s="5" t="s">
        <v>77</v>
      </c>
      <c r="C7" s="6">
        <v>27229</v>
      </c>
      <c r="D7" s="6">
        <v>2740.8842734528157</v>
      </c>
      <c r="E7" s="7">
        <v>10.066048233327761</v>
      </c>
      <c r="F7" s="7">
        <v>8.9118860339877379</v>
      </c>
      <c r="G7" s="7">
        <v>11.351057068355773</v>
      </c>
      <c r="H7" s="6">
        <v>631.88695747633449</v>
      </c>
      <c r="I7" s="7">
        <v>2.3206396029098917</v>
      </c>
      <c r="J7" s="7">
        <v>1.9089557072871115</v>
      </c>
      <c r="K7" s="7">
        <v>2.8185558156451198</v>
      </c>
    </row>
    <row r="8" spans="1:13" x14ac:dyDescent="0.65">
      <c r="A8" s="5" t="s">
        <v>78</v>
      </c>
      <c r="B8" s="5" t="s">
        <v>79</v>
      </c>
      <c r="C8" s="6">
        <v>82886</v>
      </c>
      <c r="D8" s="6">
        <v>8462.7700186866005</v>
      </c>
      <c r="E8" s="7">
        <v>10.210132011059287</v>
      </c>
      <c r="F8" s="7">
        <v>9.0413322142203807</v>
      </c>
      <c r="G8" s="7">
        <v>11.510904905227539</v>
      </c>
      <c r="H8" s="6">
        <v>2171.23808472068</v>
      </c>
      <c r="I8" s="7">
        <v>2.6195474322813017</v>
      </c>
      <c r="J8" s="7">
        <v>2.1538368764152294</v>
      </c>
      <c r="K8" s="7">
        <v>3.1826802109634915</v>
      </c>
    </row>
    <row r="9" spans="1:13" x14ac:dyDescent="0.65">
      <c r="A9" s="5" t="s">
        <v>80</v>
      </c>
      <c r="B9" s="5" t="s">
        <v>81</v>
      </c>
      <c r="C9" s="6">
        <v>68205</v>
      </c>
      <c r="D9" s="6">
        <v>6971.9136867797852</v>
      </c>
      <c r="E9" s="7">
        <v>10.221997927981505</v>
      </c>
      <c r="F9" s="7">
        <v>9.1400644359937306</v>
      </c>
      <c r="G9" s="7">
        <v>11.415911476458591</v>
      </c>
      <c r="H9" s="6">
        <v>1773.0357502872719</v>
      </c>
      <c r="I9" s="7">
        <v>2.5995685804373165</v>
      </c>
      <c r="J9" s="7">
        <v>2.1725261086334386</v>
      </c>
      <c r="K9" s="7">
        <v>3.1078858873726829</v>
      </c>
    </row>
    <row r="10" spans="1:13" x14ac:dyDescent="0.65">
      <c r="A10" s="5" t="s">
        <v>82</v>
      </c>
      <c r="B10" s="5" t="s">
        <v>83</v>
      </c>
      <c r="C10" s="6">
        <v>63568</v>
      </c>
      <c r="D10" s="6">
        <v>6935.3992402399381</v>
      </c>
      <c r="E10" s="7">
        <v>10.91020519796114</v>
      </c>
      <c r="F10" s="7">
        <v>9.6920236536006943</v>
      </c>
      <c r="G10" s="7">
        <v>12.260711510880558</v>
      </c>
      <c r="H10" s="6">
        <v>1908.0724105750703</v>
      </c>
      <c r="I10" s="7">
        <v>3.0016241042270799</v>
      </c>
      <c r="J10" s="7">
        <v>2.4796704670654002</v>
      </c>
      <c r="K10" s="7">
        <v>3.629356524491445</v>
      </c>
    </row>
    <row r="11" spans="1:13" x14ac:dyDescent="0.65">
      <c r="A11" s="5" t="s">
        <v>84</v>
      </c>
      <c r="B11" s="5" t="s">
        <v>85</v>
      </c>
      <c r="C11" s="6">
        <v>51369</v>
      </c>
      <c r="D11" s="6">
        <v>5020.1710079659297</v>
      </c>
      <c r="E11" s="7">
        <v>9.7727637446045854</v>
      </c>
      <c r="F11" s="7">
        <v>8.660544309844683</v>
      </c>
      <c r="G11" s="7">
        <v>11.010600327809783</v>
      </c>
      <c r="H11" s="6">
        <v>1285.1758538597414</v>
      </c>
      <c r="I11" s="7">
        <v>2.5018510266108773</v>
      </c>
      <c r="J11" s="7">
        <v>2.0526909450063635</v>
      </c>
      <c r="K11" s="7">
        <v>3.0462375035107603</v>
      </c>
    </row>
    <row r="12" spans="1:13" x14ac:dyDescent="0.65">
      <c r="A12" s="5" t="s">
        <v>86</v>
      </c>
      <c r="B12" s="5" t="s">
        <v>87</v>
      </c>
      <c r="C12" s="6">
        <v>50781</v>
      </c>
      <c r="D12" s="6">
        <v>4852.4506681041175</v>
      </c>
      <c r="E12" s="7">
        <v>9.5556422049666558</v>
      </c>
      <c r="F12" s="7">
        <v>8.4550103197685988</v>
      </c>
      <c r="G12" s="7">
        <v>10.782673261002389</v>
      </c>
      <c r="H12" s="6">
        <v>1148.3281904244564</v>
      </c>
      <c r="I12" s="7">
        <v>2.2613343384818263</v>
      </c>
      <c r="J12" s="7">
        <v>1.8584821156997569</v>
      </c>
      <c r="K12" s="7">
        <v>2.749064415256715</v>
      </c>
    </row>
    <row r="13" spans="1:13" x14ac:dyDescent="0.65">
      <c r="A13" s="5" t="s">
        <v>88</v>
      </c>
      <c r="B13" s="5" t="s">
        <v>89</v>
      </c>
      <c r="C13" s="6">
        <v>46916</v>
      </c>
      <c r="D13" s="6">
        <v>4773.9495469185085</v>
      </c>
      <c r="E13" s="7">
        <v>10.175525507115928</v>
      </c>
      <c r="F13" s="7">
        <v>9.0057805895492287</v>
      </c>
      <c r="G13" s="7">
        <v>11.478041253458345</v>
      </c>
      <c r="H13" s="6">
        <v>1225.6626217656446</v>
      </c>
      <c r="I13" s="7">
        <v>2.6124618930975458</v>
      </c>
      <c r="J13" s="7">
        <v>2.1385227899224724</v>
      </c>
      <c r="K13" s="7">
        <v>3.1880136282710865</v>
      </c>
    </row>
    <row r="14" spans="1:13" x14ac:dyDescent="0.65">
      <c r="A14" s="5" t="s">
        <v>90</v>
      </c>
      <c r="B14" s="5" t="s">
        <v>91</v>
      </c>
      <c r="C14" s="6">
        <v>200402</v>
      </c>
      <c r="D14" s="6">
        <v>18693.413262366994</v>
      </c>
      <c r="E14" s="7">
        <v>9.3279574367356588</v>
      </c>
      <c r="F14" s="7">
        <v>8.2872720795276429</v>
      </c>
      <c r="G14" s="7">
        <v>10.48438859726871</v>
      </c>
      <c r="H14" s="6">
        <v>4318.32164035195</v>
      </c>
      <c r="I14" s="7">
        <v>2.1548296126545394</v>
      </c>
      <c r="J14" s="7">
        <v>1.777131301827469</v>
      </c>
      <c r="K14" s="7">
        <v>2.6106675392126584</v>
      </c>
    </row>
    <row r="15" spans="1:13" x14ac:dyDescent="0.65">
      <c r="A15" s="5" t="s">
        <v>92</v>
      </c>
      <c r="B15" s="5" t="s">
        <v>93</v>
      </c>
      <c r="C15" s="6">
        <v>73817</v>
      </c>
      <c r="D15" s="6">
        <v>7466.8567474579313</v>
      </c>
      <c r="E15" s="7">
        <v>10.115361972794791</v>
      </c>
      <c r="F15" s="7">
        <v>8.8975092469351988</v>
      </c>
      <c r="G15" s="7">
        <v>11.478905648355951</v>
      </c>
      <c r="H15" s="6">
        <v>1730.3810433334384</v>
      </c>
      <c r="I15" s="7">
        <v>2.3441497803127169</v>
      </c>
      <c r="J15" s="7">
        <v>1.9090157250378395</v>
      </c>
      <c r="K15" s="7">
        <v>2.8755591312647231</v>
      </c>
    </row>
    <row r="16" spans="1:13" x14ac:dyDescent="0.65">
      <c r="A16" s="5" t="s">
        <v>94</v>
      </c>
      <c r="B16" s="5" t="s">
        <v>95</v>
      </c>
      <c r="C16" s="6">
        <v>177856</v>
      </c>
      <c r="D16" s="6">
        <v>18245.47230182806</v>
      </c>
      <c r="E16" s="7">
        <v>10.258564401441649</v>
      </c>
      <c r="F16" s="7">
        <v>9.0047628980343326</v>
      </c>
      <c r="G16" s="7">
        <v>11.664563493422534</v>
      </c>
      <c r="H16" s="6">
        <v>4478.1443691548293</v>
      </c>
      <c r="I16" s="7">
        <v>2.5178483543736672</v>
      </c>
      <c r="J16" s="7">
        <v>2.0432882754215802</v>
      </c>
      <c r="K16" s="7">
        <v>3.0991394306677882</v>
      </c>
    </row>
    <row r="17" spans="1:11" x14ac:dyDescent="0.65">
      <c r="A17" s="5" t="s">
        <v>96</v>
      </c>
      <c r="B17" s="5" t="s">
        <v>97</v>
      </c>
      <c r="C17" s="6">
        <v>261172</v>
      </c>
      <c r="D17" s="6">
        <v>25448.261349593111</v>
      </c>
      <c r="E17" s="7">
        <v>9.743870456861039</v>
      </c>
      <c r="F17" s="7">
        <v>8.7267106329034565</v>
      </c>
      <c r="G17" s="7">
        <v>10.865474012620393</v>
      </c>
      <c r="H17" s="6">
        <v>6273.2316341092073</v>
      </c>
      <c r="I17" s="7">
        <v>2.4019541275899434</v>
      </c>
      <c r="J17" s="7">
        <v>2.0051160770638865</v>
      </c>
      <c r="K17" s="7">
        <v>2.875027261584461</v>
      </c>
    </row>
    <row r="18" spans="1:11" x14ac:dyDescent="0.65">
      <c r="A18" s="5" t="s">
        <v>98</v>
      </c>
      <c r="B18" s="5" t="s">
        <v>99</v>
      </c>
      <c r="C18" s="6">
        <v>119568</v>
      </c>
      <c r="D18" s="6">
        <v>12075.333559744282</v>
      </c>
      <c r="E18" s="7">
        <v>10.099134851920482</v>
      </c>
      <c r="F18" s="7">
        <v>8.8998874595754369</v>
      </c>
      <c r="G18" s="7">
        <v>11.439686993688767</v>
      </c>
      <c r="H18" s="6">
        <v>3028.587457779015</v>
      </c>
      <c r="I18" s="7">
        <v>2.532941470777311</v>
      </c>
      <c r="J18" s="7">
        <v>2.0638163462135815</v>
      </c>
      <c r="K18" s="7">
        <v>3.1053220153508079</v>
      </c>
    </row>
    <row r="19" spans="1:11" x14ac:dyDescent="0.65">
      <c r="A19" s="5" t="s">
        <v>100</v>
      </c>
      <c r="B19" s="5" t="s">
        <v>101</v>
      </c>
      <c r="C19" s="6">
        <v>40269</v>
      </c>
      <c r="D19" s="6">
        <v>4020.5482626082853</v>
      </c>
      <c r="E19" s="7">
        <v>9.9842267317496969</v>
      </c>
      <c r="F19" s="7">
        <v>8.852284229412998</v>
      </c>
      <c r="G19" s="7">
        <v>11.243056984084582</v>
      </c>
      <c r="H19" s="6">
        <v>1031.2865996555488</v>
      </c>
      <c r="I19" s="7">
        <v>2.5609938157281005</v>
      </c>
      <c r="J19" s="7">
        <v>2.1105552038917468</v>
      </c>
      <c r="K19" s="7">
        <v>3.1045170464067455</v>
      </c>
    </row>
    <row r="20" spans="1:11" x14ac:dyDescent="0.65">
      <c r="A20" s="5" t="s">
        <v>102</v>
      </c>
      <c r="B20" s="5" t="s">
        <v>103</v>
      </c>
      <c r="C20" s="6">
        <v>41733</v>
      </c>
      <c r="D20" s="6">
        <v>4038.6570333286745</v>
      </c>
      <c r="E20" s="7">
        <v>9.6773705061430402</v>
      </c>
      <c r="F20" s="7">
        <v>8.5725251161265383</v>
      </c>
      <c r="G20" s="7">
        <v>10.907622525263715</v>
      </c>
      <c r="H20" s="6">
        <v>958.12863482626858</v>
      </c>
      <c r="I20" s="7">
        <v>2.2958537244537141</v>
      </c>
      <c r="J20" s="7">
        <v>1.8938413622968264</v>
      </c>
      <c r="K20" s="7">
        <v>2.7807838290314506</v>
      </c>
    </row>
    <row r="21" spans="1:11" x14ac:dyDescent="0.65">
      <c r="A21" s="5" t="s">
        <v>104</v>
      </c>
      <c r="B21" s="5" t="s">
        <v>105</v>
      </c>
      <c r="C21" s="6">
        <v>45886</v>
      </c>
      <c r="D21" s="6">
        <v>4757.2507886222338</v>
      </c>
      <c r="E21" s="7">
        <v>10.367543016654828</v>
      </c>
      <c r="F21" s="7">
        <v>9.1119243004478232</v>
      </c>
      <c r="G21" s="7">
        <v>11.773771647279672</v>
      </c>
      <c r="H21" s="6">
        <v>1246.2597626866977</v>
      </c>
      <c r="I21" s="7">
        <v>2.71599128859935</v>
      </c>
      <c r="J21" s="7">
        <v>2.2067840992787953</v>
      </c>
      <c r="K21" s="7">
        <v>3.338684735872151</v>
      </c>
    </row>
    <row r="22" spans="1:11" x14ac:dyDescent="0.65">
      <c r="A22" s="5" t="s">
        <v>106</v>
      </c>
      <c r="B22" s="5" t="s">
        <v>107</v>
      </c>
      <c r="C22" s="6">
        <v>14644</v>
      </c>
      <c r="D22" s="6">
        <v>1574.1682214735927</v>
      </c>
      <c r="E22" s="7">
        <v>10.749578130794815</v>
      </c>
      <c r="F22" s="7">
        <v>9.505617035195268</v>
      </c>
      <c r="G22" s="7">
        <v>12.134502321098948</v>
      </c>
      <c r="H22" s="6">
        <v>397.97135375092586</v>
      </c>
      <c r="I22" s="7">
        <v>2.7176410389984014</v>
      </c>
      <c r="J22" s="7">
        <v>2.2349469787448792</v>
      </c>
      <c r="K22" s="7">
        <v>3.3010652120174004</v>
      </c>
    </row>
    <row r="23" spans="1:11" x14ac:dyDescent="0.65">
      <c r="A23" s="5" t="s">
        <v>108</v>
      </c>
      <c r="B23" s="5" t="s">
        <v>109</v>
      </c>
      <c r="C23" s="6">
        <v>69017</v>
      </c>
      <c r="D23" s="6">
        <v>7587.7492153162266</v>
      </c>
      <c r="E23" s="7">
        <v>10.994029319321655</v>
      </c>
      <c r="F23" s="7">
        <v>9.7345924810868087</v>
      </c>
      <c r="G23" s="7">
        <v>12.394035782730089</v>
      </c>
      <c r="H23" s="6">
        <v>2114.666451956748</v>
      </c>
      <c r="I23" s="7">
        <v>3.0639790949429098</v>
      </c>
      <c r="J23" s="7">
        <v>2.5197564844966913</v>
      </c>
      <c r="K23" s="7">
        <v>3.7212569957153683</v>
      </c>
    </row>
    <row r="24" spans="1:11" x14ac:dyDescent="0.65">
      <c r="A24" s="5" t="s">
        <v>110</v>
      </c>
      <c r="B24" s="5" t="s">
        <v>111</v>
      </c>
      <c r="C24" s="6">
        <v>153346</v>
      </c>
      <c r="D24" s="6">
        <v>15890.756230725659</v>
      </c>
      <c r="E24" s="7">
        <v>10.362680624682522</v>
      </c>
      <c r="F24" s="7">
        <v>9.2033955328619577</v>
      </c>
      <c r="G24" s="7">
        <v>11.649257148194216</v>
      </c>
      <c r="H24" s="6">
        <v>4063.8630105512075</v>
      </c>
      <c r="I24" s="7">
        <v>2.6501265181688516</v>
      </c>
      <c r="J24" s="7">
        <v>2.1904330171272224</v>
      </c>
      <c r="K24" s="7">
        <v>3.2031338638825466</v>
      </c>
    </row>
    <row r="25" spans="1:11" x14ac:dyDescent="0.65">
      <c r="A25" s="5" t="s">
        <v>112</v>
      </c>
      <c r="B25" s="5" t="s">
        <v>113</v>
      </c>
      <c r="C25" s="6">
        <v>11112</v>
      </c>
      <c r="D25" s="6">
        <v>1170.7864416182472</v>
      </c>
      <c r="E25" s="7">
        <v>10.536235075758164</v>
      </c>
      <c r="F25" s="7">
        <v>9.118456202399102</v>
      </c>
      <c r="G25" s="7">
        <v>12.144997669379418</v>
      </c>
      <c r="H25" s="6">
        <v>286.30389685693933</v>
      </c>
      <c r="I25" s="7">
        <v>2.576528949396502</v>
      </c>
      <c r="J25" s="7">
        <v>2.0439836157670839</v>
      </c>
      <c r="K25" s="7">
        <v>3.2432312556369873</v>
      </c>
    </row>
    <row r="26" spans="1:11" x14ac:dyDescent="0.65">
      <c r="A26" s="5" t="s">
        <v>114</v>
      </c>
      <c r="B26" s="5" t="s">
        <v>115</v>
      </c>
      <c r="C26" s="6">
        <v>73966</v>
      </c>
      <c r="D26" s="6">
        <v>7610.1775944494411</v>
      </c>
      <c r="E26" s="7">
        <v>10.288751040274505</v>
      </c>
      <c r="F26" s="7">
        <v>9.1232202420482</v>
      </c>
      <c r="G26" s="7">
        <v>11.584202718068729</v>
      </c>
      <c r="H26" s="6">
        <v>1972.1138912682911</v>
      </c>
      <c r="I26" s="7">
        <v>2.6662438029206545</v>
      </c>
      <c r="J26" s="7">
        <v>2.1979403297432065</v>
      </c>
      <c r="K26" s="7">
        <v>3.2310298713298962</v>
      </c>
    </row>
    <row r="27" spans="1:11" x14ac:dyDescent="0.65">
      <c r="A27" s="5" t="s">
        <v>116</v>
      </c>
      <c r="B27" s="5" t="s">
        <v>117</v>
      </c>
      <c r="C27" s="6">
        <v>82671</v>
      </c>
      <c r="D27" s="6">
        <v>8196.1655146527719</v>
      </c>
      <c r="E27" s="7">
        <v>9.914196652578017</v>
      </c>
      <c r="F27" s="7">
        <v>8.8020638717916402</v>
      </c>
      <c r="G27" s="7">
        <v>11.149667093049958</v>
      </c>
      <c r="H27" s="6">
        <v>2078.3256631740187</v>
      </c>
      <c r="I27" s="7">
        <v>2.513971844025134</v>
      </c>
      <c r="J27" s="7">
        <v>2.0740466959732413</v>
      </c>
      <c r="K27" s="7">
        <v>3.0443084441907082</v>
      </c>
    </row>
    <row r="28" spans="1:11" x14ac:dyDescent="0.65">
      <c r="A28" s="5" t="s">
        <v>118</v>
      </c>
      <c r="B28" s="5" t="s">
        <v>119</v>
      </c>
      <c r="C28" s="6">
        <v>62174</v>
      </c>
      <c r="D28" s="6">
        <v>6343.0741485451299</v>
      </c>
      <c r="E28" s="7">
        <v>10.202132963208303</v>
      </c>
      <c r="F28" s="7">
        <v>9.0061783052877562</v>
      </c>
      <c r="G28" s="7">
        <v>11.536766221433439</v>
      </c>
      <c r="H28" s="6">
        <v>1630.9563391114843</v>
      </c>
      <c r="I28" s="7">
        <v>2.62321282065089</v>
      </c>
      <c r="J28" s="7">
        <v>2.1440715536064565</v>
      </c>
      <c r="K28" s="7">
        <v>3.2059210860306599</v>
      </c>
    </row>
    <row r="29" spans="1:11" x14ac:dyDescent="0.65">
      <c r="A29" s="5" t="s">
        <v>120</v>
      </c>
      <c r="B29" s="5" t="s">
        <v>121</v>
      </c>
      <c r="C29" s="6">
        <v>10870</v>
      </c>
      <c r="D29" s="6">
        <v>1164.0170177644497</v>
      </c>
      <c r="E29" s="7">
        <v>10.708528222304047</v>
      </c>
      <c r="F29" s="7">
        <v>9.3815798026387061</v>
      </c>
      <c r="G29" s="7">
        <v>12.19789882551555</v>
      </c>
      <c r="H29" s="6">
        <v>291.41456686249626</v>
      </c>
      <c r="I29" s="7">
        <v>2.680906778863811</v>
      </c>
      <c r="J29" s="7">
        <v>2.171956850806311</v>
      </c>
      <c r="K29" s="7">
        <v>3.3050886388243614</v>
      </c>
    </row>
    <row r="30" spans="1:11" x14ac:dyDescent="0.65">
      <c r="A30" s="5" t="s">
        <v>122</v>
      </c>
      <c r="B30" s="5" t="s">
        <v>123</v>
      </c>
      <c r="C30" s="6">
        <v>59069</v>
      </c>
      <c r="D30" s="6">
        <v>6426.4800650765064</v>
      </c>
      <c r="E30" s="7">
        <v>10.879615475251834</v>
      </c>
      <c r="F30" s="7">
        <v>9.597173560318554</v>
      </c>
      <c r="G30" s="7">
        <v>12.310091121151043</v>
      </c>
      <c r="H30" s="6">
        <v>1812.0830077111789</v>
      </c>
      <c r="I30" s="7">
        <v>3.0677394364407369</v>
      </c>
      <c r="J30" s="7">
        <v>2.5032018373282705</v>
      </c>
      <c r="K30" s="7">
        <v>3.7546919204847198</v>
      </c>
    </row>
    <row r="31" spans="1:11" x14ac:dyDescent="0.65">
      <c r="A31" s="5" t="s">
        <v>124</v>
      </c>
      <c r="B31" s="5" t="s">
        <v>125</v>
      </c>
      <c r="C31" s="6">
        <v>154044</v>
      </c>
      <c r="D31" s="6">
        <v>15925.637442407133</v>
      </c>
      <c r="E31" s="7">
        <v>10.338369194780149</v>
      </c>
      <c r="F31" s="7">
        <v>9.1443384833158454</v>
      </c>
      <c r="G31" s="7">
        <v>11.668288386916442</v>
      </c>
      <c r="H31" s="6">
        <v>4113.8931493128275</v>
      </c>
      <c r="I31" s="7">
        <v>2.6705961603910748</v>
      </c>
      <c r="J31" s="7">
        <v>2.1912455169821823</v>
      </c>
      <c r="K31" s="7">
        <v>3.2513224252424839</v>
      </c>
    </row>
    <row r="32" spans="1:11" x14ac:dyDescent="0.65">
      <c r="A32" s="5" t="s">
        <v>126</v>
      </c>
      <c r="B32" s="5" t="s">
        <v>127</v>
      </c>
      <c r="C32" s="6">
        <v>44932</v>
      </c>
      <c r="D32" s="6">
        <v>4459.1363857502902</v>
      </c>
      <c r="E32" s="7">
        <v>9.9241885198751216</v>
      </c>
      <c r="F32" s="7">
        <v>8.8099883109824688</v>
      </c>
      <c r="G32" s="7">
        <v>11.162053387884988</v>
      </c>
      <c r="H32" s="6">
        <v>1025.214414180097</v>
      </c>
      <c r="I32" s="7">
        <v>2.2817021592185904</v>
      </c>
      <c r="J32" s="7">
        <v>1.8822035316200125</v>
      </c>
      <c r="K32" s="7">
        <v>2.7636062482457806</v>
      </c>
    </row>
    <row r="33" spans="1:11" x14ac:dyDescent="0.65">
      <c r="A33" s="5" t="s">
        <v>128</v>
      </c>
      <c r="B33" s="5" t="s">
        <v>129</v>
      </c>
      <c r="C33" s="6">
        <v>44676</v>
      </c>
      <c r="D33" s="6">
        <v>4497.8842124964349</v>
      </c>
      <c r="E33" s="7">
        <v>10.067786311434405</v>
      </c>
      <c r="F33" s="7">
        <v>8.9292348831459929</v>
      </c>
      <c r="G33" s="7">
        <v>11.33344597890162</v>
      </c>
      <c r="H33" s="6">
        <v>1143.6672569787161</v>
      </c>
      <c r="I33" s="7">
        <v>2.5599141753485455</v>
      </c>
      <c r="J33" s="7">
        <v>2.1127255107703715</v>
      </c>
      <c r="K33" s="7">
        <v>3.0987603332070819</v>
      </c>
    </row>
    <row r="34" spans="1:11" x14ac:dyDescent="0.65">
      <c r="A34" s="5" t="s">
        <v>130</v>
      </c>
      <c r="B34" s="5" t="s">
        <v>131</v>
      </c>
      <c r="C34" s="6">
        <v>79188</v>
      </c>
      <c r="D34" s="6">
        <v>7645.9976830565984</v>
      </c>
      <c r="E34" s="7">
        <v>9.6555004332179095</v>
      </c>
      <c r="F34" s="7">
        <v>8.5038514639597391</v>
      </c>
      <c r="G34" s="7">
        <v>10.944457588308396</v>
      </c>
      <c r="H34" s="6">
        <v>1762.2662142527063</v>
      </c>
      <c r="I34" s="7">
        <v>2.2254207888224307</v>
      </c>
      <c r="J34" s="7">
        <v>1.8178162623150191</v>
      </c>
      <c r="K34" s="7">
        <v>2.7218877282391589</v>
      </c>
    </row>
    <row r="35" spans="1:11" ht="15.5" x14ac:dyDescent="0.7">
      <c r="A35" s="47" t="s">
        <v>132</v>
      </c>
      <c r="B35" s="48" t="s">
        <v>133</v>
      </c>
      <c r="C35" s="49" t="s">
        <v>43</v>
      </c>
      <c r="D35" s="49" t="s">
        <v>44</v>
      </c>
      <c r="E35" s="50" t="s">
        <v>45</v>
      </c>
      <c r="F35" s="50" t="s">
        <v>60</v>
      </c>
      <c r="G35" s="50" t="s">
        <v>60</v>
      </c>
      <c r="H35" s="49" t="s">
        <v>46</v>
      </c>
      <c r="I35" s="50" t="s">
        <v>47</v>
      </c>
      <c r="J35" s="50" t="s">
        <v>60</v>
      </c>
      <c r="K35" s="50" t="s">
        <v>60</v>
      </c>
    </row>
    <row r="36" spans="1:11" x14ac:dyDescent="0.65">
      <c r="F36" s="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63" zoomScaleNormal="85" workbookViewId="0">
      <selection activeCell="H8" sqref="H8"/>
    </sheetView>
  </sheetViews>
  <sheetFormatPr defaultColWidth="9.1328125" defaultRowHeight="15.25" x14ac:dyDescent="0.65"/>
  <cols>
    <col min="1" max="1" width="16" style="5" customWidth="1"/>
    <col min="2" max="2" width="24.1328125" style="5" customWidth="1"/>
    <col min="3" max="3" width="31" style="5" customWidth="1"/>
    <col min="4" max="4" width="28" style="5" customWidth="1"/>
    <col min="5" max="5" width="31" style="5" customWidth="1"/>
    <col min="6" max="6" width="26.54296875" style="5" customWidth="1"/>
    <col min="7" max="7" width="18.40625" style="5" customWidth="1"/>
    <col min="8" max="8" width="17.7265625" style="5" customWidth="1"/>
    <col min="9" max="9" width="20.54296875" style="5" customWidth="1"/>
    <col min="10" max="10" width="21.1328125" style="5" bestFit="1" customWidth="1"/>
    <col min="11" max="11" width="19.54296875" style="5" customWidth="1"/>
    <col min="12" max="12" width="19" style="5" customWidth="1"/>
    <col min="13" max="16384" width="9.1328125" style="5"/>
  </cols>
  <sheetData>
    <row r="1" spans="1:11" ht="15.5" x14ac:dyDescent="0.7">
      <c r="A1" s="4" t="s">
        <v>134</v>
      </c>
      <c r="B1" s="4"/>
    </row>
    <row r="2" spans="1:11" ht="15.5" x14ac:dyDescent="0.7">
      <c r="A2" s="4" t="s">
        <v>61</v>
      </c>
      <c r="B2" s="4" t="s">
        <v>62</v>
      </c>
      <c r="C2" s="4" t="s">
        <v>63</v>
      </c>
      <c r="D2" s="4" t="s">
        <v>38</v>
      </c>
      <c r="E2" s="4" t="s">
        <v>39</v>
      </c>
      <c r="F2" s="4" t="s">
        <v>64</v>
      </c>
      <c r="G2" s="4" t="s">
        <v>65</v>
      </c>
      <c r="H2" s="4" t="s">
        <v>26</v>
      </c>
      <c r="I2" s="4" t="s">
        <v>40</v>
      </c>
      <c r="J2" s="4" t="s">
        <v>66</v>
      </c>
      <c r="K2" s="4" t="s">
        <v>67</v>
      </c>
    </row>
    <row r="3" spans="1:11" x14ac:dyDescent="0.65">
      <c r="A3" s="5" t="s">
        <v>68</v>
      </c>
      <c r="B3" s="5" t="s">
        <v>69</v>
      </c>
      <c r="C3" s="6">
        <v>98311</v>
      </c>
      <c r="D3" s="6">
        <v>16531.792899306354</v>
      </c>
      <c r="E3" s="7">
        <v>16.815811963367636</v>
      </c>
      <c r="F3" s="7">
        <v>15.32061128667339</v>
      </c>
      <c r="G3" s="7">
        <v>18.425184376044051</v>
      </c>
      <c r="H3" s="6">
        <v>4141.2645604136724</v>
      </c>
      <c r="I3" s="7">
        <f>Table2[[#This Row],[Cases (severe)]]/Table2[[#This Row],[Population (&gt;45 years)]]*100</f>
        <v>4.2124122025141357</v>
      </c>
      <c r="J3" s="7" t="e">
        <f>INDEX([1]!Table10[Minimum 95% CI],MATCH(Table2[[#This Row],[LA Name]],[1]!Table10[Local Authority Name],0))</f>
        <v>#REF!</v>
      </c>
      <c r="K3" s="7" t="e">
        <f>INDEX([1]!Table10[Maximum 95% CI],MATCH(Table2[[#This Row],[LA Name]],[1]!Table10[Local Authority Name],0))</f>
        <v>#REF!</v>
      </c>
    </row>
    <row r="4" spans="1:11" x14ac:dyDescent="0.65">
      <c r="A4" s="5" t="s">
        <v>70</v>
      </c>
      <c r="B4" s="5" t="s">
        <v>71</v>
      </c>
      <c r="C4" s="6">
        <v>117397</v>
      </c>
      <c r="D4" s="6">
        <v>19848.750198565969</v>
      </c>
      <c r="E4" s="7">
        <v>16.907374292840508</v>
      </c>
      <c r="F4" s="7">
        <v>15.370090474993111</v>
      </c>
      <c r="G4" s="7">
        <v>18.5646856000733</v>
      </c>
      <c r="H4" s="6">
        <v>4908.6532564862364</v>
      </c>
      <c r="I4" s="7">
        <f>Table2[[#This Row],[Cases (severe)]]/Table2[[#This Row],[Population (&gt;45 years)]]*100</f>
        <v>4.1812424989448083</v>
      </c>
      <c r="J4" s="7" t="e">
        <f>INDEX([1]!Table10[Minimum 95% CI],MATCH(Table2[[#This Row],[LA Name]],[1]!Table10[Local Authority Name],0))</f>
        <v>#REF!</v>
      </c>
      <c r="K4" s="7" t="e">
        <f>INDEX([1]!Table10[Maximum 95% CI],MATCH(Table2[[#This Row],[LA Name]],[1]!Table10[Local Authority Name],0))</f>
        <v>#REF!</v>
      </c>
    </row>
    <row r="5" spans="1:11" x14ac:dyDescent="0.65">
      <c r="A5" s="5" t="s">
        <v>72</v>
      </c>
      <c r="B5" s="5" t="s">
        <v>73</v>
      </c>
      <c r="C5" s="6">
        <v>59064</v>
      </c>
      <c r="D5" s="6">
        <v>9936.3128390445963</v>
      </c>
      <c r="E5" s="7">
        <v>16.822959567663208</v>
      </c>
      <c r="F5" s="7">
        <v>15.359915660671694</v>
      </c>
      <c r="G5" s="7">
        <v>18.395072888862657</v>
      </c>
      <c r="H5" s="6">
        <v>2514.3624728756599</v>
      </c>
      <c r="I5" s="7">
        <f>Table2[[#This Row],[Cases (severe)]]/Table2[[#This Row],[Population (&gt;45 years)]]*100</f>
        <v>4.2570135325674858</v>
      </c>
      <c r="J5" s="7" t="e">
        <f>INDEX([1]!Table10[Minimum 95% CI],MATCH(Table2[[#This Row],[LA Name]],[1]!Table10[Local Authority Name],0))</f>
        <v>#REF!</v>
      </c>
      <c r="K5" s="7" t="e">
        <f>INDEX([1]!Table10[Maximum 95% CI],MATCH(Table2[[#This Row],[LA Name]],[1]!Table10[Local Authority Name],0))</f>
        <v>#REF!</v>
      </c>
    </row>
    <row r="6" spans="1:11" x14ac:dyDescent="0.65">
      <c r="A6" s="5" t="s">
        <v>74</v>
      </c>
      <c r="B6" s="5" t="s">
        <v>75</v>
      </c>
      <c r="C6" s="6">
        <v>47834</v>
      </c>
      <c r="D6" s="6">
        <v>7843.235927004318</v>
      </c>
      <c r="E6" s="7">
        <v>16.396780380073416</v>
      </c>
      <c r="F6" s="7">
        <v>14.903183859201041</v>
      </c>
      <c r="G6" s="7">
        <v>18.008387722623883</v>
      </c>
      <c r="H6" s="6">
        <v>1918.2380533413491</v>
      </c>
      <c r="I6" s="7">
        <f>Table2[[#This Row],[Cases (severe)]]/Table2[[#This Row],[Population (&gt;45 years)]]*100</f>
        <v>4.0101978787919661</v>
      </c>
      <c r="J6" s="7" t="e">
        <f>INDEX([1]!Table10[Minimum 95% CI],MATCH(Table2[[#This Row],[LA Name]],[1]!Table10[Local Authority Name],0))</f>
        <v>#REF!</v>
      </c>
      <c r="K6" s="7" t="e">
        <f>INDEX([1]!Table10[Maximum 95% CI],MATCH(Table2[[#This Row],[LA Name]],[1]!Table10[Local Authority Name],0))</f>
        <v>#REF!</v>
      </c>
    </row>
    <row r="7" spans="1:11" x14ac:dyDescent="0.65">
      <c r="A7" s="5" t="s">
        <v>76</v>
      </c>
      <c r="B7" s="5" t="s">
        <v>77</v>
      </c>
      <c r="C7" s="6">
        <v>27229</v>
      </c>
      <c r="D7" s="6">
        <v>4493.640709635376</v>
      </c>
      <c r="E7" s="7">
        <v>16.503142640696961</v>
      </c>
      <c r="F7" s="7">
        <v>15.016892375917346</v>
      </c>
      <c r="G7" s="7">
        <v>18.105151755567686</v>
      </c>
      <c r="H7" s="6">
        <v>1032.3197646576521</v>
      </c>
      <c r="I7" s="7">
        <f>Table2[[#This Row],[Cases (severe)]]/Table2[[#This Row],[Population (&gt;45 years)]]*100</f>
        <v>3.7912511096905952</v>
      </c>
      <c r="J7" s="7" t="e">
        <f>INDEX([1]!Table10[Minimum 95% CI],MATCH(Table2[[#This Row],[LA Name]],[1]!Table10[Local Authority Name],0))</f>
        <v>#REF!</v>
      </c>
      <c r="K7" s="7" t="e">
        <f>INDEX([1]!Table10[Maximum 95% CI],MATCH(Table2[[#This Row],[LA Name]],[1]!Table10[Local Authority Name],0))</f>
        <v>#REF!</v>
      </c>
    </row>
    <row r="8" spans="1:11" x14ac:dyDescent="0.65">
      <c r="A8" s="5" t="s">
        <v>78</v>
      </c>
      <c r="B8" s="5" t="s">
        <v>79</v>
      </c>
      <c r="C8" s="6">
        <v>82886</v>
      </c>
      <c r="D8" s="6">
        <v>13839.662662931836</v>
      </c>
      <c r="E8" s="7">
        <v>16.697225904171798</v>
      </c>
      <c r="F8" s="7">
        <v>15.194505119797148</v>
      </c>
      <c r="G8" s="7">
        <v>18.316465494907359</v>
      </c>
      <c r="H8" s="6">
        <v>3457.718199980618</v>
      </c>
      <c r="I8" s="7">
        <f>Table2[[#This Row],[Cases (severe)]]/Table2[[#This Row],[Population (&gt;45 years)]]*100</f>
        <v>4.1716552855495719</v>
      </c>
      <c r="J8" s="7" t="e">
        <f>INDEX([1]!Table10[Minimum 95% CI],MATCH(Table2[[#This Row],[LA Name]],[1]!Table10[Local Authority Name],0))</f>
        <v>#REF!</v>
      </c>
      <c r="K8" s="7" t="e">
        <f>INDEX([1]!Table10[Maximum 95% CI],MATCH(Table2[[#This Row],[LA Name]],[1]!Table10[Local Authority Name],0))</f>
        <v>#REF!</v>
      </c>
    </row>
    <row r="9" spans="1:11" x14ac:dyDescent="0.65">
      <c r="A9" s="5" t="s">
        <v>80</v>
      </c>
      <c r="B9" s="5" t="s">
        <v>81</v>
      </c>
      <c r="C9" s="6">
        <v>68205</v>
      </c>
      <c r="D9" s="6">
        <v>11362.849756533795</v>
      </c>
      <c r="E9" s="7">
        <v>16.659848627716141</v>
      </c>
      <c r="F9" s="7">
        <v>15.280278288516765</v>
      </c>
      <c r="G9" s="7">
        <v>18.13730741680731</v>
      </c>
      <c r="H9" s="6">
        <v>2881.7632669359577</v>
      </c>
      <c r="I9" s="7">
        <f>Table2[[#This Row],[Cases (severe)]]/Table2[[#This Row],[Population (&gt;45 years)]]*100</f>
        <v>4.2251495739842504</v>
      </c>
      <c r="J9" s="7" t="e">
        <f>INDEX([1]!Table10[Minimum 95% CI],MATCH(Table2[[#This Row],[LA Name]],[1]!Table10[Local Authority Name],0))</f>
        <v>#REF!</v>
      </c>
      <c r="K9" s="7" t="e">
        <f>INDEX([1]!Table10[Maximum 95% CI],MATCH(Table2[[#This Row],[LA Name]],[1]!Table10[Local Authority Name],0))</f>
        <v>#REF!</v>
      </c>
    </row>
    <row r="10" spans="1:11" x14ac:dyDescent="0.65">
      <c r="A10" s="5" t="s">
        <v>82</v>
      </c>
      <c r="B10" s="5" t="s">
        <v>83</v>
      </c>
      <c r="C10" s="6">
        <v>63568</v>
      </c>
      <c r="D10" s="6">
        <v>11516.262324259013</v>
      </c>
      <c r="E10" s="7">
        <v>18.116445891421805</v>
      </c>
      <c r="F10" s="7">
        <v>16.534706139517226</v>
      </c>
      <c r="G10" s="7">
        <v>19.813578191853669</v>
      </c>
      <c r="H10" s="6">
        <v>3118.8083200793849</v>
      </c>
      <c r="I10" s="7">
        <f>Table2[[#This Row],[Cases (severe)]]/Table2[[#This Row],[Population (&gt;45 years)]]*100</f>
        <v>4.9062552228784684</v>
      </c>
      <c r="J10" s="7" t="e">
        <f>INDEX([1]!Table10[Minimum 95% CI],MATCH(Table2[[#This Row],[LA Name]],[1]!Table10[Local Authority Name],0))</f>
        <v>#REF!</v>
      </c>
      <c r="K10" s="7" t="e">
        <f>INDEX([1]!Table10[Maximum 95% CI],MATCH(Table2[[#This Row],[LA Name]],[1]!Table10[Local Authority Name],0))</f>
        <v>#REF!</v>
      </c>
    </row>
    <row r="11" spans="1:11" x14ac:dyDescent="0.65">
      <c r="A11" s="5" t="s">
        <v>84</v>
      </c>
      <c r="B11" s="5" t="s">
        <v>85</v>
      </c>
      <c r="C11" s="6">
        <v>51369</v>
      </c>
      <c r="D11" s="6">
        <v>8084.8655926367928</v>
      </c>
      <c r="E11" s="7">
        <v>15.738802765552752</v>
      </c>
      <c r="F11" s="7">
        <v>14.328388061074731</v>
      </c>
      <c r="G11" s="7">
        <v>17.260080996771691</v>
      </c>
      <c r="H11" s="6">
        <v>2007.4051467827867</v>
      </c>
      <c r="I11" s="7">
        <f>Table2[[#This Row],[Cases (severe)]]/Table2[[#This Row],[Population (&gt;45 years)]]*100</f>
        <v>3.9078143370180203</v>
      </c>
      <c r="J11" s="7" t="e">
        <f>INDEX([1]!Table10[Minimum 95% CI],MATCH(Table2[[#This Row],[LA Name]],[1]!Table10[Local Authority Name],0))</f>
        <v>#REF!</v>
      </c>
      <c r="K11" s="7" t="e">
        <f>INDEX([1]!Table10[Maximum 95% CI],MATCH(Table2[[#This Row],[LA Name]],[1]!Table10[Local Authority Name],0))</f>
        <v>#REF!</v>
      </c>
    </row>
    <row r="12" spans="1:11" x14ac:dyDescent="0.65">
      <c r="A12" s="5" t="s">
        <v>86</v>
      </c>
      <c r="B12" s="5" t="s">
        <v>87</v>
      </c>
      <c r="C12" s="6">
        <v>50781</v>
      </c>
      <c r="D12" s="6">
        <v>7861.0657538081114</v>
      </c>
      <c r="E12" s="7">
        <v>15.480328772194543</v>
      </c>
      <c r="F12" s="7">
        <v>14.067716046816692</v>
      </c>
      <c r="G12" s="7">
        <v>17.006716441628758</v>
      </c>
      <c r="H12" s="6">
        <v>1799.7433028501441</v>
      </c>
      <c r="I12" s="7">
        <f>Table2[[#This Row],[Cases (severe)]]/Table2[[#This Row],[Population (&gt;45 years)]]*100</f>
        <v>3.5441273367010182</v>
      </c>
      <c r="J12" s="7" t="e">
        <f>INDEX([1]!Table10[Minimum 95% CI],MATCH(Table2[[#This Row],[LA Name]],[1]!Table10[Local Authority Name],0))</f>
        <v>#REF!</v>
      </c>
      <c r="K12" s="7" t="e">
        <f>INDEX([1]!Table10[Maximum 95% CI],MATCH(Table2[[#This Row],[LA Name]],[1]!Table10[Local Authority Name],0))</f>
        <v>#REF!</v>
      </c>
    </row>
    <row r="13" spans="1:11" x14ac:dyDescent="0.65">
      <c r="A13" s="5" t="s">
        <v>88</v>
      </c>
      <c r="B13" s="5" t="s">
        <v>89</v>
      </c>
      <c r="C13" s="6">
        <v>46916</v>
      </c>
      <c r="D13" s="6">
        <v>7892.8661393338934</v>
      </c>
      <c r="E13" s="7">
        <v>16.823399563760535</v>
      </c>
      <c r="F13" s="7">
        <v>15.306723369353659</v>
      </c>
      <c r="G13" s="7">
        <v>18.457605157074227</v>
      </c>
      <c r="H13" s="6">
        <v>1989.2962145792826</v>
      </c>
      <c r="I13" s="7">
        <f>Table2[[#This Row],[Cases (severe)]]/Table2[[#This Row],[Population (&gt;45 years)]]*100</f>
        <v>4.2401232299839764</v>
      </c>
      <c r="J13" s="7" t="e">
        <f>INDEX([1]!Table10[Minimum 95% CI],MATCH(Table2[[#This Row],[LA Name]],[1]!Table10[Local Authority Name],0))</f>
        <v>#REF!</v>
      </c>
      <c r="K13" s="7" t="e">
        <f>INDEX([1]!Table10[Maximum 95% CI],MATCH(Table2[[#This Row],[LA Name]],[1]!Table10[Local Authority Name],0))</f>
        <v>#REF!</v>
      </c>
    </row>
    <row r="14" spans="1:11" x14ac:dyDescent="0.65">
      <c r="A14" s="5" t="s">
        <v>90</v>
      </c>
      <c r="B14" s="5" t="s">
        <v>91</v>
      </c>
      <c r="C14" s="6">
        <v>200402</v>
      </c>
      <c r="D14" s="6">
        <v>30394.068502463986</v>
      </c>
      <c r="E14" s="7">
        <v>15.166549486763598</v>
      </c>
      <c r="F14" s="7">
        <v>13.828319690317533</v>
      </c>
      <c r="G14" s="7">
        <v>16.609323906798011</v>
      </c>
      <c r="H14" s="6">
        <v>6951.900040648894</v>
      </c>
      <c r="I14" s="7">
        <f>Table2[[#This Row],[Cases (severe)]]/Table2[[#This Row],[Population (&gt;45 years)]]*100</f>
        <v>3.4689773757990907</v>
      </c>
      <c r="J14" s="7" t="e">
        <f>INDEX([1]!Table10[Minimum 95% CI],MATCH(Table2[[#This Row],[LA Name]],[1]!Table10[Local Authority Name],0))</f>
        <v>#REF!</v>
      </c>
      <c r="K14" s="7" t="e">
        <f>INDEX([1]!Table10[Maximum 95% CI],MATCH(Table2[[#This Row],[LA Name]],[1]!Table10[Local Authority Name],0))</f>
        <v>#REF!</v>
      </c>
    </row>
    <row r="15" spans="1:11" x14ac:dyDescent="0.65">
      <c r="A15" s="5" t="s">
        <v>92</v>
      </c>
      <c r="B15" s="5" t="s">
        <v>93</v>
      </c>
      <c r="C15" s="6">
        <v>73817</v>
      </c>
      <c r="D15" s="6">
        <v>12325.229191189341</v>
      </c>
      <c r="E15" s="7">
        <v>16.697006368708212</v>
      </c>
      <c r="F15" s="7">
        <v>15.118931103593431</v>
      </c>
      <c r="G15" s="7">
        <v>18.404083150574056</v>
      </c>
      <c r="H15" s="6">
        <v>2818.0776166003589</v>
      </c>
      <c r="I15" s="7">
        <f>Table2[[#This Row],[Cases (severe)]]/Table2[[#This Row],[Population (&gt;45 years)]]*100</f>
        <v>3.8176539504455058</v>
      </c>
      <c r="J15" s="7" t="e">
        <f>INDEX([1]!Table10[Minimum 95% CI],MATCH(Table2[[#This Row],[LA Name]],[1]!Table10[Local Authority Name],0))</f>
        <v>#REF!</v>
      </c>
      <c r="K15" s="7" t="e">
        <f>INDEX([1]!Table10[Maximum 95% CI],MATCH(Table2[[#This Row],[LA Name]],[1]!Table10[Local Authority Name],0))</f>
        <v>#REF!</v>
      </c>
    </row>
    <row r="16" spans="1:11" x14ac:dyDescent="0.65">
      <c r="A16" s="5" t="s">
        <v>94</v>
      </c>
      <c r="B16" s="5" t="s">
        <v>95</v>
      </c>
      <c r="C16" s="6">
        <v>177856</v>
      </c>
      <c r="D16" s="6">
        <v>29991.661588957588</v>
      </c>
      <c r="E16" s="7">
        <v>16.862889972200875</v>
      </c>
      <c r="F16" s="7">
        <v>15.249476869928866</v>
      </c>
      <c r="G16" s="7">
        <v>18.609521590839432</v>
      </c>
      <c r="H16" s="6">
        <v>7157.2028838655306</v>
      </c>
      <c r="I16" s="7">
        <f>Table2[[#This Row],[Cases (severe)]]/Table2[[#This Row],[Population (&gt;45 years)]]*100</f>
        <v>4.0241559935372049</v>
      </c>
      <c r="J16" s="7" t="e">
        <f>INDEX([1]!Table10[Minimum 95% CI],MATCH(Table2[[#This Row],[LA Name]],[1]!Table10[Local Authority Name],0))</f>
        <v>#REF!</v>
      </c>
      <c r="K16" s="7" t="e">
        <f>INDEX([1]!Table10[Maximum 95% CI],MATCH(Table2[[#This Row],[LA Name]],[1]!Table10[Local Authority Name],0))</f>
        <v>#REF!</v>
      </c>
    </row>
    <row r="17" spans="1:11" x14ac:dyDescent="0.65">
      <c r="A17" s="5" t="s">
        <v>96</v>
      </c>
      <c r="B17" s="5" t="s">
        <v>97</v>
      </c>
      <c r="C17" s="6">
        <v>261172</v>
      </c>
      <c r="D17" s="6">
        <v>41841.619326769709</v>
      </c>
      <c r="E17" s="7">
        <v>16.020714060760614</v>
      </c>
      <c r="F17" s="7">
        <v>14.689895612187728</v>
      </c>
      <c r="G17" s="7">
        <v>17.447439298912577</v>
      </c>
      <c r="H17" s="6">
        <v>10711.041508470182</v>
      </c>
      <c r="I17" s="7">
        <f>Table2[[#This Row],[Cases (severe)]]/Table2[[#This Row],[Population (&gt;45 years)]]*100</f>
        <v>4.1011446512145948</v>
      </c>
      <c r="J17" s="7" t="e">
        <f>INDEX([1]!Table10[Minimum 95% CI],MATCH(Table2[[#This Row],[LA Name]],[1]!Table10[Local Authority Name],0))</f>
        <v>#REF!</v>
      </c>
      <c r="K17" s="7" t="e">
        <f>INDEX([1]!Table10[Maximum 95% CI],MATCH(Table2[[#This Row],[LA Name]],[1]!Table10[Local Authority Name],0))</f>
        <v>#REF!</v>
      </c>
    </row>
    <row r="18" spans="1:11" x14ac:dyDescent="0.65">
      <c r="A18" s="5" t="s">
        <v>98</v>
      </c>
      <c r="B18" s="5" t="s">
        <v>99</v>
      </c>
      <c r="C18" s="6">
        <v>119568</v>
      </c>
      <c r="D18" s="6">
        <v>19854.850854565098</v>
      </c>
      <c r="E18" s="7">
        <v>16.605488805169525</v>
      </c>
      <c r="F18" s="7">
        <v>15.051344090103097</v>
      </c>
      <c r="G18" s="7">
        <v>18.28556565282528</v>
      </c>
      <c r="H18" s="6">
        <v>4791.4129652510301</v>
      </c>
      <c r="I18" s="7">
        <f>Table2[[#This Row],[Cases (severe)]]/Table2[[#This Row],[Population (&gt;45 years)]]*100</f>
        <v>4.0072703108281731</v>
      </c>
      <c r="J18" s="7" t="e">
        <f>INDEX([1]!Table10[Minimum 95% CI],MATCH(Table2[[#This Row],[LA Name]],[1]!Table10[Local Authority Name],0))</f>
        <v>#REF!</v>
      </c>
      <c r="K18" s="7" t="e">
        <f>INDEX([1]!Table10[Maximum 95% CI],MATCH(Table2[[#This Row],[LA Name]],[1]!Table10[Local Authority Name],0))</f>
        <v>#REF!</v>
      </c>
    </row>
    <row r="19" spans="1:11" x14ac:dyDescent="0.65">
      <c r="A19" s="5" t="s">
        <v>100</v>
      </c>
      <c r="B19" s="5" t="s">
        <v>101</v>
      </c>
      <c r="C19" s="6">
        <v>40269</v>
      </c>
      <c r="D19" s="6">
        <v>6541.4898874697556</v>
      </c>
      <c r="E19" s="7">
        <v>16.244480586728638</v>
      </c>
      <c r="F19" s="7">
        <v>14.787265595706057</v>
      </c>
      <c r="G19" s="7">
        <v>17.815274675293203</v>
      </c>
      <c r="H19" s="6">
        <v>1644.7428379630555</v>
      </c>
      <c r="I19" s="7">
        <f>Table2[[#This Row],[Cases (severe)]]/Table2[[#This Row],[Population (&gt;45 years)]]*100</f>
        <v>4.0843895750156589</v>
      </c>
      <c r="J19" s="7" t="e">
        <f>INDEX([1]!Table10[Minimum 95% CI],MATCH(Table2[[#This Row],[LA Name]],[1]!Table10[Local Authority Name],0))</f>
        <v>#REF!</v>
      </c>
      <c r="K19" s="7" t="e">
        <f>INDEX([1]!Table10[Maximum 95% CI],MATCH(Table2[[#This Row],[LA Name]],[1]!Table10[Local Authority Name],0))</f>
        <v>#REF!</v>
      </c>
    </row>
    <row r="20" spans="1:11" x14ac:dyDescent="0.65">
      <c r="A20" s="5" t="s">
        <v>102</v>
      </c>
      <c r="B20" s="5" t="s">
        <v>103</v>
      </c>
      <c r="C20" s="6">
        <v>41733</v>
      </c>
      <c r="D20" s="6">
        <v>6579.7777653401399</v>
      </c>
      <c r="E20" s="7">
        <v>15.766366581219035</v>
      </c>
      <c r="F20" s="7">
        <v>14.340774303403114</v>
      </c>
      <c r="G20" s="7">
        <v>17.305044901524784</v>
      </c>
      <c r="H20" s="6">
        <v>1532.8991643561531</v>
      </c>
      <c r="I20" s="7">
        <f>Table2[[#This Row],[Cases (severe)]]/Table2[[#This Row],[Population (&gt;45 years)]]*100</f>
        <v>3.6731104026936787</v>
      </c>
      <c r="J20" s="7" t="e">
        <f>INDEX([1]!Table10[Minimum 95% CI],MATCH(Table2[[#This Row],[LA Name]],[1]!Table10[Local Authority Name],0))</f>
        <v>#REF!</v>
      </c>
      <c r="K20" s="7" t="e">
        <f>INDEX([1]!Table10[Maximum 95% CI],MATCH(Table2[[#This Row],[LA Name]],[1]!Table10[Local Authority Name],0))</f>
        <v>#REF!</v>
      </c>
    </row>
    <row r="21" spans="1:11" x14ac:dyDescent="0.65">
      <c r="A21" s="5" t="s">
        <v>104</v>
      </c>
      <c r="B21" s="5" t="s">
        <v>105</v>
      </c>
      <c r="C21" s="6">
        <v>45886</v>
      </c>
      <c r="D21" s="6">
        <v>7848.2653387938662</v>
      </c>
      <c r="E21" s="7">
        <v>17.103834151579711</v>
      </c>
      <c r="F21" s="7">
        <v>15.47428956275062</v>
      </c>
      <c r="G21" s="7">
        <v>18.86667790484492</v>
      </c>
      <c r="H21" s="6">
        <v>1965.2808248354827</v>
      </c>
      <c r="I21" s="7">
        <f>Table2[[#This Row],[Cases (severe)]]/Table2[[#This Row],[Population (&gt;45 years)]]*100</f>
        <v>4.2829639210989905</v>
      </c>
      <c r="J21" s="7" t="e">
        <f>INDEX([1]!Table10[Minimum 95% CI],MATCH(Table2[[#This Row],[LA Name]],[1]!Table10[Local Authority Name],0))</f>
        <v>#REF!</v>
      </c>
      <c r="K21" s="7" t="e">
        <f>INDEX([1]!Table10[Maximum 95% CI],MATCH(Table2[[#This Row],[LA Name]],[1]!Table10[Local Authority Name],0))</f>
        <v>#REF!</v>
      </c>
    </row>
    <row r="22" spans="1:11" x14ac:dyDescent="0.65">
      <c r="A22" s="5" t="s">
        <v>106</v>
      </c>
      <c r="B22" s="5" t="s">
        <v>107</v>
      </c>
      <c r="C22" s="6">
        <v>14644</v>
      </c>
      <c r="D22" s="6">
        <v>2607.3729129412418</v>
      </c>
      <c r="E22" s="7">
        <v>17.805059498369584</v>
      </c>
      <c r="F22" s="7">
        <v>16.204885329891354</v>
      </c>
      <c r="G22" s="7">
        <v>19.526424368141164</v>
      </c>
      <c r="H22" s="6">
        <v>635.67317601066418</v>
      </c>
      <c r="I22" s="7">
        <f>Table2[[#This Row],[Cases (severe)]]/Table2[[#This Row],[Population (&gt;45 years)]]*100</f>
        <v>4.3408438678685073</v>
      </c>
      <c r="J22" s="7" t="e">
        <f>INDEX([1]!Table10[Minimum 95% CI],MATCH(Table2[[#This Row],[LA Name]],[1]!Table10[Local Authority Name],0))</f>
        <v>#REF!</v>
      </c>
      <c r="K22" s="7" t="e">
        <f>INDEX([1]!Table10[Maximum 95% CI],MATCH(Table2[[#This Row],[LA Name]],[1]!Table10[Local Authority Name],0))</f>
        <v>#REF!</v>
      </c>
    </row>
    <row r="23" spans="1:11" x14ac:dyDescent="0.65">
      <c r="A23" s="5" t="s">
        <v>108</v>
      </c>
      <c r="B23" s="5" t="s">
        <v>109</v>
      </c>
      <c r="C23" s="6">
        <v>69017</v>
      </c>
      <c r="D23" s="6">
        <v>12620.93923453061</v>
      </c>
      <c r="E23" s="7">
        <v>18.286710860412086</v>
      </c>
      <c r="F23" s="7">
        <v>16.65044742233453</v>
      </c>
      <c r="G23" s="7">
        <v>20.045101251139844</v>
      </c>
      <c r="H23" s="6">
        <v>3440.9735025820696</v>
      </c>
      <c r="I23" s="7">
        <f>Table2[[#This Row],[Cases (severe)]]/Table2[[#This Row],[Population (&gt;45 years)]]*100</f>
        <v>4.9856897613371629</v>
      </c>
      <c r="J23" s="7" t="e">
        <f>INDEX([1]!Table10[Minimum 95% CI],MATCH(Table2[[#This Row],[LA Name]],[1]!Table10[Local Authority Name],0))</f>
        <v>#REF!</v>
      </c>
      <c r="K23" s="7" t="e">
        <f>INDEX([1]!Table10[Maximum 95% CI],MATCH(Table2[[#This Row],[LA Name]],[1]!Table10[Local Authority Name],0))</f>
        <v>#REF!</v>
      </c>
    </row>
    <row r="24" spans="1:11" x14ac:dyDescent="0.65">
      <c r="A24" s="5" t="s">
        <v>110</v>
      </c>
      <c r="B24" s="5" t="s">
        <v>111</v>
      </c>
      <c r="C24" s="6">
        <v>153346</v>
      </c>
      <c r="D24" s="6">
        <v>26376.135036205342</v>
      </c>
      <c r="E24" s="7">
        <v>17.200406294396554</v>
      </c>
      <c r="F24" s="7">
        <v>15.687446071577835</v>
      </c>
      <c r="G24" s="7">
        <v>18.82669994520478</v>
      </c>
      <c r="H24" s="6">
        <v>6709.622671214318</v>
      </c>
      <c r="I24" s="7">
        <f>Table2[[#This Row],[Cases (severe)]]/Table2[[#This Row],[Population (&gt;45 years)]]*100</f>
        <v>4.375479419883348</v>
      </c>
      <c r="J24" s="7" t="e">
        <f>INDEX([1]!Table10[Minimum 95% CI],MATCH(Table2[[#This Row],[LA Name]],[1]!Table10[Local Authority Name],0))</f>
        <v>#REF!</v>
      </c>
      <c r="K24" s="7" t="e">
        <f>INDEX([1]!Table10[Maximum 95% CI],MATCH(Table2[[#This Row],[LA Name]],[1]!Table10[Local Authority Name],0))</f>
        <v>#REF!</v>
      </c>
    </row>
    <row r="25" spans="1:11" x14ac:dyDescent="0.65">
      <c r="A25" s="5" t="s">
        <v>112</v>
      </c>
      <c r="B25" s="5" t="s">
        <v>113</v>
      </c>
      <c r="C25" s="6">
        <v>11112</v>
      </c>
      <c r="D25" s="6">
        <v>2024.0511986497572</v>
      </c>
      <c r="E25" s="7">
        <v>18.215003587560808</v>
      </c>
      <c r="F25" s="7">
        <v>16.312674115459487</v>
      </c>
      <c r="G25" s="7">
        <v>20.28540261608633</v>
      </c>
      <c r="H25" s="6">
        <v>456.85022843145481</v>
      </c>
      <c r="I25" s="7">
        <f>Table2[[#This Row],[Cases (severe)]]/Table2[[#This Row],[Population (&gt;45 years)]]*100</f>
        <v>4.1113231500310912</v>
      </c>
      <c r="J25" s="7" t="e">
        <f>INDEX([1]!Table10[Minimum 95% CI],MATCH(Table2[[#This Row],[LA Name]],[1]!Table10[Local Authority Name],0))</f>
        <v>#REF!</v>
      </c>
      <c r="K25" s="7" t="e">
        <f>INDEX([1]!Table10[Maximum 95% CI],MATCH(Table2[[#This Row],[LA Name]],[1]!Table10[Local Authority Name],0))</f>
        <v>#REF!</v>
      </c>
    </row>
    <row r="26" spans="1:11" x14ac:dyDescent="0.65">
      <c r="A26" s="5" t="s">
        <v>114</v>
      </c>
      <c r="B26" s="5" t="s">
        <v>115</v>
      </c>
      <c r="C26" s="6">
        <v>73966</v>
      </c>
      <c r="D26" s="6">
        <v>12365.588462441719</v>
      </c>
      <c r="E26" s="7">
        <v>16.717935892763865</v>
      </c>
      <c r="F26" s="7">
        <v>15.234325996854647</v>
      </c>
      <c r="G26" s="7">
        <v>18.314811068869403</v>
      </c>
      <c r="H26" s="6">
        <v>3091.7373847441395</v>
      </c>
      <c r="I26" s="7">
        <f>Table2[[#This Row],[Cases (severe)]]/Table2[[#This Row],[Population (&gt;45 years)]]*100</f>
        <v>4.1799440077118399</v>
      </c>
      <c r="J26" s="7" t="e">
        <f>INDEX([1]!Table10[Minimum 95% CI],MATCH(Table2[[#This Row],[LA Name]],[1]!Table10[Local Authority Name],0))</f>
        <v>#REF!</v>
      </c>
      <c r="K26" s="7" t="e">
        <f>INDEX([1]!Table10[Maximum 95% CI],MATCH(Table2[[#This Row],[LA Name]],[1]!Table10[Local Authority Name],0))</f>
        <v>#REF!</v>
      </c>
    </row>
    <row r="27" spans="1:11" x14ac:dyDescent="0.65">
      <c r="A27" s="5" t="s">
        <v>116</v>
      </c>
      <c r="B27" s="5" t="s">
        <v>117</v>
      </c>
      <c r="C27" s="6">
        <v>82671</v>
      </c>
      <c r="D27" s="6">
        <v>13315.377529550446</v>
      </c>
      <c r="E27" s="7">
        <v>16.106467237060695</v>
      </c>
      <c r="F27" s="7">
        <v>14.679830950991384</v>
      </c>
      <c r="G27" s="7">
        <v>17.643078897178917</v>
      </c>
      <c r="H27" s="6">
        <v>3328.4453969375727</v>
      </c>
      <c r="I27" s="7">
        <f>Table2[[#This Row],[Cases (severe)]]/Table2[[#This Row],[Population (&gt;45 years)]]*100</f>
        <v>4.0261341908741555</v>
      </c>
      <c r="J27" s="7" t="e">
        <f>INDEX([1]!Table10[Minimum 95% CI],MATCH(Table2[[#This Row],[LA Name]],[1]!Table10[Local Authority Name],0))</f>
        <v>#REF!</v>
      </c>
      <c r="K27" s="7" t="e">
        <f>INDEX([1]!Table10[Maximum 95% CI],MATCH(Table2[[#This Row],[LA Name]],[1]!Table10[Local Authority Name],0))</f>
        <v>#REF!</v>
      </c>
    </row>
    <row r="28" spans="1:11" x14ac:dyDescent="0.65">
      <c r="A28" s="5" t="s">
        <v>118</v>
      </c>
      <c r="B28" s="5" t="s">
        <v>119</v>
      </c>
      <c r="C28" s="6">
        <v>62174</v>
      </c>
      <c r="D28" s="6">
        <v>10384.77959384528</v>
      </c>
      <c r="E28" s="7">
        <v>16.702768993221088</v>
      </c>
      <c r="F28" s="7">
        <v>15.159351960713305</v>
      </c>
      <c r="G28" s="7">
        <v>18.369302574683157</v>
      </c>
      <c r="H28" s="6">
        <v>2566.6908380307509</v>
      </c>
      <c r="I28" s="7">
        <f>Table2[[#This Row],[Cases (severe)]]/Table2[[#This Row],[Population (&gt;45 years)]]*100</f>
        <v>4.1282382314645201</v>
      </c>
      <c r="J28" s="7" t="e">
        <f>INDEX([1]!Table10[Minimum 95% CI],MATCH(Table2[[#This Row],[LA Name]],[1]!Table10[Local Authority Name],0))</f>
        <v>#REF!</v>
      </c>
      <c r="K28" s="7" t="e">
        <f>INDEX([1]!Table10[Maximum 95% CI],MATCH(Table2[[#This Row],[LA Name]],[1]!Table10[Local Authority Name],0))</f>
        <v>#REF!</v>
      </c>
    </row>
    <row r="29" spans="1:11" x14ac:dyDescent="0.65">
      <c r="A29" s="5" t="s">
        <v>120</v>
      </c>
      <c r="B29" s="5" t="s">
        <v>121</v>
      </c>
      <c r="C29" s="6">
        <v>10870</v>
      </c>
      <c r="D29" s="6">
        <v>1931.0453507102638</v>
      </c>
      <c r="E29" s="7">
        <v>17.764906630269216</v>
      </c>
      <c r="F29" s="7">
        <v>16.046622762012177</v>
      </c>
      <c r="G29" s="7">
        <v>19.624176556096401</v>
      </c>
      <c r="H29" s="6">
        <v>463.37522315601689</v>
      </c>
      <c r="I29" s="7">
        <f>Table2[[#This Row],[Cases (severe)]]/Table2[[#This Row],[Population (&gt;45 years)]]*100</f>
        <v>4.2628815377738443</v>
      </c>
      <c r="J29" s="7" t="e">
        <f>INDEX([1]!Table10[Minimum 95% CI],MATCH(Table2[[#This Row],[LA Name]],[1]!Table10[Local Authority Name],0))</f>
        <v>#REF!</v>
      </c>
      <c r="K29" s="7" t="e">
        <f>INDEX([1]!Table10[Maximum 95% CI],MATCH(Table2[[#This Row],[LA Name]],[1]!Table10[Local Authority Name],0))</f>
        <v>#REF!</v>
      </c>
    </row>
    <row r="30" spans="1:11" x14ac:dyDescent="0.65">
      <c r="A30" s="5" t="s">
        <v>122</v>
      </c>
      <c r="B30" s="5" t="s">
        <v>123</v>
      </c>
      <c r="C30" s="6">
        <v>59069</v>
      </c>
      <c r="D30" s="6">
        <v>10628.159517519853</v>
      </c>
      <c r="E30" s="7">
        <v>17.992787278470693</v>
      </c>
      <c r="F30" s="7">
        <v>16.336482510151797</v>
      </c>
      <c r="G30" s="7">
        <v>19.777322994401846</v>
      </c>
      <c r="H30" s="6">
        <v>2866.0695088580051</v>
      </c>
      <c r="I30" s="7">
        <f>Table2[[#This Row],[Cases (severe)]]/Table2[[#This Row],[Population (&gt;45 years)]]*100</f>
        <v>4.8520704749665731</v>
      </c>
      <c r="J30" s="7" t="e">
        <f>INDEX([1]!Table10[Minimum 95% CI],MATCH(Table2[[#This Row],[LA Name]],[1]!Table10[Local Authority Name],0))</f>
        <v>#REF!</v>
      </c>
      <c r="K30" s="7" t="e">
        <f>INDEX([1]!Table10[Maximum 95% CI],MATCH(Table2[[#This Row],[LA Name]],[1]!Table10[Local Authority Name],0))</f>
        <v>#REF!</v>
      </c>
    </row>
    <row r="31" spans="1:11" x14ac:dyDescent="0.65">
      <c r="A31" s="5" t="s">
        <v>124</v>
      </c>
      <c r="B31" s="5" t="s">
        <v>125</v>
      </c>
      <c r="C31" s="6">
        <v>154044</v>
      </c>
      <c r="D31" s="6">
        <v>26412.638893842919</v>
      </c>
      <c r="E31" s="7">
        <v>17.146165312406143</v>
      </c>
      <c r="F31" s="7">
        <v>15.59052821017757</v>
      </c>
      <c r="G31" s="7">
        <v>18.822412252548844</v>
      </c>
      <c r="H31" s="6">
        <v>6681.9809055352371</v>
      </c>
      <c r="I31" s="7">
        <f>Table2[[#This Row],[Cases (severe)]]/Table2[[#This Row],[Population (&gt;45 years)]]*100</f>
        <v>4.3377092944452471</v>
      </c>
      <c r="J31" s="7" t="e">
        <f>INDEX([1]!Table10[Minimum 95% CI],MATCH(Table2[[#This Row],[LA Name]],[1]!Table10[Local Authority Name],0))</f>
        <v>#REF!</v>
      </c>
      <c r="K31" s="7" t="e">
        <f>INDEX([1]!Table10[Maximum 95% CI],MATCH(Table2[[#This Row],[LA Name]],[1]!Table10[Local Authority Name],0))</f>
        <v>#REF!</v>
      </c>
    </row>
    <row r="32" spans="1:11" x14ac:dyDescent="0.65">
      <c r="A32" s="5" t="s">
        <v>126</v>
      </c>
      <c r="B32" s="5" t="s">
        <v>127</v>
      </c>
      <c r="C32" s="6">
        <v>44932</v>
      </c>
      <c r="D32" s="6">
        <v>7274.0944258099762</v>
      </c>
      <c r="E32" s="7">
        <v>16.18911783541791</v>
      </c>
      <c r="F32" s="7">
        <v>14.765333974167975</v>
      </c>
      <c r="G32" s="7">
        <v>17.721648403296829</v>
      </c>
      <c r="H32" s="6">
        <v>1666.9605651974632</v>
      </c>
      <c r="I32" s="7">
        <f>Table2[[#This Row],[Cases (severe)]]/Table2[[#This Row],[Population (&gt;45 years)]]*100</f>
        <v>3.7099629778275247</v>
      </c>
      <c r="J32" s="7" t="e">
        <f>INDEX([1]!Table10[Minimum 95% CI],MATCH(Table2[[#This Row],[LA Name]],[1]!Table10[Local Authority Name],0))</f>
        <v>#REF!</v>
      </c>
      <c r="K32" s="7" t="e">
        <f>INDEX([1]!Table10[Maximum 95% CI],MATCH(Table2[[#This Row],[LA Name]],[1]!Table10[Local Authority Name],0))</f>
        <v>#REF!</v>
      </c>
    </row>
    <row r="33" spans="1:11" x14ac:dyDescent="0.65">
      <c r="A33" s="5" t="s">
        <v>128</v>
      </c>
      <c r="B33" s="5" t="s">
        <v>129</v>
      </c>
      <c r="C33" s="6">
        <v>44676</v>
      </c>
      <c r="D33" s="6">
        <v>7346.9530437881967</v>
      </c>
      <c r="E33" s="7">
        <v>16.444966075271278</v>
      </c>
      <c r="F33" s="7">
        <v>14.974225930753107</v>
      </c>
      <c r="G33" s="7">
        <v>18.029528526680142</v>
      </c>
      <c r="H33" s="6">
        <v>1854.7690102928423</v>
      </c>
      <c r="I33" s="7">
        <f>Table2[[#This Row],[Cases (severe)]]/Table2[[#This Row],[Population (&gt;45 years)]]*100</f>
        <v>4.1516004348931022</v>
      </c>
      <c r="J33" s="7" t="e">
        <f>INDEX([1]!Table10[Minimum 95% CI],MATCH(Table2[[#This Row],[LA Name]],[1]!Table10[Local Authority Name],0))</f>
        <v>#REF!</v>
      </c>
      <c r="K33" s="7" t="e">
        <f>INDEX([1]!Table10[Maximum 95% CI],MATCH(Table2[[#This Row],[LA Name]],[1]!Table10[Local Authority Name],0))</f>
        <v>#REF!</v>
      </c>
    </row>
    <row r="34" spans="1:11" x14ac:dyDescent="0.65">
      <c r="A34" s="5" t="s">
        <v>130</v>
      </c>
      <c r="B34" s="5" t="s">
        <v>131</v>
      </c>
      <c r="C34" s="6">
        <v>79188</v>
      </c>
      <c r="D34" s="6">
        <v>12620.988277384282</v>
      </c>
      <c r="E34" s="7">
        <v>15.938006108734005</v>
      </c>
      <c r="F34" s="7">
        <v>14.430878652507914</v>
      </c>
      <c r="G34" s="7">
        <v>17.570214766781948</v>
      </c>
      <c r="H34" s="6">
        <v>2860.6790553944757</v>
      </c>
      <c r="I34" s="7">
        <f>Table2[[#This Row],[Cases (severe)]]/Table2[[#This Row],[Population (&gt;45 years)]]*100</f>
        <v>3.6125158551731014</v>
      </c>
      <c r="J34" s="7" t="e">
        <f>INDEX([1]!Table10[Minimum 95% CI],MATCH(Table2[[#This Row],[LA Name]],[1]!Table10[Local Authority Name],0))</f>
        <v>#REF!</v>
      </c>
      <c r="K34" s="7" t="e">
        <f>INDEX([1]!Table10[Maximum 95% CI],MATCH(Table2[[#This Row],[LA Name]],[1]!Table10[Local Authority Name],0))</f>
        <v>#REF!</v>
      </c>
    </row>
    <row r="35" spans="1:11" ht="15.5" x14ac:dyDescent="0.7">
      <c r="A35" s="47" t="s">
        <v>132</v>
      </c>
      <c r="B35" s="48" t="s">
        <v>133</v>
      </c>
      <c r="C35" s="49">
        <f>SUBTOTAL(109,Table2[Population (&gt;45 years)])</f>
        <v>2533972</v>
      </c>
      <c r="D35" s="49">
        <f>SUBTOTAL(109,Table2[Cases (general)])</f>
        <v>420496.39073582948</v>
      </c>
      <c r="E35" s="50" t="s">
        <v>49</v>
      </c>
      <c r="F35" s="50" t="s">
        <v>60</v>
      </c>
      <c r="G35" s="50" t="s">
        <v>60</v>
      </c>
      <c r="H35" s="49">
        <f>SUBTOTAL(109,Table2[Cases (severe)])</f>
        <v>103965.95786735846</v>
      </c>
      <c r="I35" s="50">
        <f>Table2[[#Totals],[Cases (severe)]]/Table2[[#Totals],[Population (&gt;45 years)]]*100</f>
        <v>4.1028850305906479</v>
      </c>
      <c r="J35" s="50" t="s">
        <v>60</v>
      </c>
      <c r="K35" s="50" t="s">
        <v>60</v>
      </c>
    </row>
    <row r="39" spans="1:11" x14ac:dyDescent="0.65">
      <c r="E39" s="56"/>
    </row>
    <row r="40" spans="1:11" x14ac:dyDescent="0.65">
      <c r="E40" s="56"/>
    </row>
    <row r="41" spans="1:11" x14ac:dyDescent="0.65">
      <c r="E41" s="56"/>
    </row>
    <row r="42" spans="1:11" x14ac:dyDescent="0.65">
      <c r="E42" s="56"/>
    </row>
    <row r="43" spans="1:11" x14ac:dyDescent="0.65">
      <c r="E43" s="56"/>
    </row>
    <row r="44" spans="1:11" x14ac:dyDescent="0.65">
      <c r="E44" s="56"/>
    </row>
    <row r="45" spans="1:11" x14ac:dyDescent="0.65">
      <c r="E45" s="56"/>
    </row>
    <row r="46" spans="1:11" x14ac:dyDescent="0.65">
      <c r="E46" s="56"/>
    </row>
    <row r="47" spans="1:11" x14ac:dyDescent="0.65">
      <c r="E47" s="56"/>
    </row>
    <row r="48" spans="1:11" x14ac:dyDescent="0.65">
      <c r="E48" s="56"/>
    </row>
    <row r="49" spans="5:5" x14ac:dyDescent="0.65">
      <c r="E49" s="56"/>
    </row>
    <row r="50" spans="5:5" x14ac:dyDescent="0.65">
      <c r="E50" s="56"/>
    </row>
    <row r="51" spans="5:5" x14ac:dyDescent="0.65">
      <c r="E51" s="56"/>
    </row>
    <row r="52" spans="5:5" x14ac:dyDescent="0.65">
      <c r="E52" s="56"/>
    </row>
    <row r="53" spans="5:5" x14ac:dyDescent="0.65">
      <c r="E53" s="56"/>
    </row>
    <row r="54" spans="5:5" x14ac:dyDescent="0.65">
      <c r="E54" s="56"/>
    </row>
    <row r="55" spans="5:5" x14ac:dyDescent="0.65">
      <c r="E55" s="56"/>
    </row>
    <row r="56" spans="5:5" x14ac:dyDescent="0.65">
      <c r="E56" s="56"/>
    </row>
    <row r="57" spans="5:5" x14ac:dyDescent="0.65">
      <c r="E57" s="56"/>
    </row>
    <row r="58" spans="5:5" x14ac:dyDescent="0.65">
      <c r="E58" s="56"/>
    </row>
    <row r="59" spans="5:5" x14ac:dyDescent="0.65">
      <c r="E59" s="56"/>
    </row>
    <row r="60" spans="5:5" x14ac:dyDescent="0.65">
      <c r="E60" s="56"/>
    </row>
    <row r="61" spans="5:5" x14ac:dyDescent="0.65">
      <c r="E61" s="56"/>
    </row>
    <row r="62" spans="5:5" x14ac:dyDescent="0.65">
      <c r="E62" s="56"/>
    </row>
    <row r="63" spans="5:5" x14ac:dyDescent="0.65">
      <c r="E63" s="56"/>
    </row>
    <row r="64" spans="5:5" x14ac:dyDescent="0.65">
      <c r="E64" s="56"/>
    </row>
    <row r="65" spans="5:5" x14ac:dyDescent="0.65">
      <c r="E65" s="56"/>
    </row>
    <row r="66" spans="5:5" x14ac:dyDescent="0.65">
      <c r="E66" s="56"/>
    </row>
    <row r="67" spans="5:5" x14ac:dyDescent="0.65">
      <c r="E67" s="56"/>
    </row>
    <row r="68" spans="5:5" x14ac:dyDescent="0.65">
      <c r="E68" s="56"/>
    </row>
    <row r="69" spans="5:5" x14ac:dyDescent="0.65">
      <c r="E69" s="56"/>
    </row>
    <row r="70" spans="5:5" x14ac:dyDescent="0.65">
      <c r="E70" s="56"/>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7"/>
  <sheetViews>
    <sheetView topLeftCell="A3" zoomScale="70" zoomScaleNormal="70" workbookViewId="0">
      <selection activeCell="F10" sqref="F10"/>
    </sheetView>
  </sheetViews>
  <sheetFormatPr defaultColWidth="9.1328125" defaultRowHeight="15.25" x14ac:dyDescent="0.65"/>
  <cols>
    <col min="1" max="1" width="17.1328125" style="5" customWidth="1"/>
    <col min="2" max="2" width="31.86328125" style="5" customWidth="1"/>
    <col min="3" max="3" width="33.26953125" style="5" customWidth="1"/>
    <col min="4" max="4" width="24.26953125" style="5" customWidth="1"/>
    <col min="5" max="5" width="31.1328125" style="5" customWidth="1"/>
    <col min="6" max="7" width="21.1328125" style="5" customWidth="1"/>
    <col min="8" max="8" width="23.1328125" style="5" customWidth="1"/>
    <col min="9" max="9" width="39.54296875" style="5" customWidth="1"/>
    <col min="10" max="11" width="22.86328125" style="5" customWidth="1"/>
    <col min="12" max="16384" width="9.1328125" style="5"/>
  </cols>
  <sheetData>
    <row r="1" spans="1:14" ht="15.5" x14ac:dyDescent="0.7">
      <c r="A1" s="4" t="s">
        <v>135</v>
      </c>
      <c r="N1" s="9"/>
    </row>
    <row r="2" spans="1:14" ht="33.75" customHeight="1" x14ac:dyDescent="0.65">
      <c r="A2" s="5" t="s">
        <v>136</v>
      </c>
      <c r="B2" s="5" t="s">
        <v>137</v>
      </c>
      <c r="C2" s="5" t="s">
        <v>63</v>
      </c>
      <c r="D2" s="5" t="s">
        <v>38</v>
      </c>
      <c r="E2" s="5" t="s">
        <v>39</v>
      </c>
      <c r="F2" s="5" t="s">
        <v>64</v>
      </c>
      <c r="G2" s="5" t="s">
        <v>65</v>
      </c>
      <c r="H2" s="5" t="s">
        <v>26</v>
      </c>
      <c r="I2" s="5" t="s">
        <v>40</v>
      </c>
      <c r="J2" s="5" t="s">
        <v>66</v>
      </c>
      <c r="K2" s="5" t="s">
        <v>67</v>
      </c>
      <c r="N2" s="9"/>
    </row>
    <row r="3" spans="1:14" s="10" customFormat="1" x14ac:dyDescent="0.65">
      <c r="A3" s="5" t="s">
        <v>138</v>
      </c>
      <c r="B3" s="5" t="s">
        <v>139</v>
      </c>
      <c r="C3" s="6">
        <v>192604</v>
      </c>
      <c r="D3" s="6">
        <v>21050</v>
      </c>
      <c r="E3" s="7">
        <v>10.9</v>
      </c>
      <c r="F3" s="40" t="s">
        <v>60</v>
      </c>
      <c r="G3" s="40" t="s">
        <v>60</v>
      </c>
      <c r="H3" s="26">
        <v>5856</v>
      </c>
      <c r="I3" s="25">
        <v>3</v>
      </c>
      <c r="J3" s="40" t="s">
        <v>60</v>
      </c>
      <c r="K3" s="40" t="s">
        <v>60</v>
      </c>
    </row>
    <row r="4" spans="1:14" s="10" customFormat="1" ht="17.25" customHeight="1" x14ac:dyDescent="0.65">
      <c r="A4" s="5" t="s">
        <v>140</v>
      </c>
      <c r="B4" s="5" t="s">
        <v>141</v>
      </c>
      <c r="C4" s="6">
        <v>62654</v>
      </c>
      <c r="D4" s="6">
        <v>6399</v>
      </c>
      <c r="E4" s="7">
        <v>10.199999999999999</v>
      </c>
      <c r="F4" s="40" t="s">
        <v>60</v>
      </c>
      <c r="G4" s="40" t="s">
        <v>60</v>
      </c>
      <c r="H4" s="26">
        <v>1646</v>
      </c>
      <c r="I4" s="25">
        <v>2.6</v>
      </c>
      <c r="J4" s="40" t="s">
        <v>60</v>
      </c>
      <c r="K4" s="40" t="s">
        <v>60</v>
      </c>
    </row>
    <row r="5" spans="1:14" s="10" customFormat="1" x14ac:dyDescent="0.65">
      <c r="A5" s="5" t="s">
        <v>142</v>
      </c>
      <c r="B5" s="5" t="s">
        <v>143</v>
      </c>
      <c r="C5" s="6">
        <v>83183</v>
      </c>
      <c r="D5" s="6">
        <v>8505</v>
      </c>
      <c r="E5" s="7">
        <v>10.199999999999999</v>
      </c>
      <c r="F5" s="40" t="s">
        <v>60</v>
      </c>
      <c r="G5" s="40" t="s">
        <v>60</v>
      </c>
      <c r="H5" s="26">
        <v>2182</v>
      </c>
      <c r="I5" s="25">
        <v>2.6</v>
      </c>
      <c r="J5" s="40" t="s">
        <v>60</v>
      </c>
      <c r="K5" s="40" t="s">
        <v>60</v>
      </c>
    </row>
    <row r="6" spans="1:14" s="10" customFormat="1" x14ac:dyDescent="0.65">
      <c r="A6" s="5" t="s">
        <v>144</v>
      </c>
      <c r="B6" s="5" t="s">
        <v>95</v>
      </c>
      <c r="C6" s="6">
        <v>178706</v>
      </c>
      <c r="D6" s="6">
        <v>18363</v>
      </c>
      <c r="E6" s="7">
        <v>10.3</v>
      </c>
      <c r="F6" s="40" t="s">
        <v>60</v>
      </c>
      <c r="G6" s="40" t="s">
        <v>60</v>
      </c>
      <c r="H6" s="26">
        <v>4505</v>
      </c>
      <c r="I6" s="25">
        <v>2.5</v>
      </c>
      <c r="J6" s="40" t="s">
        <v>60</v>
      </c>
      <c r="K6" s="40" t="s">
        <v>60</v>
      </c>
      <c r="N6" s="12"/>
    </row>
    <row r="7" spans="1:14" s="10" customFormat="1" x14ac:dyDescent="0.65">
      <c r="A7" s="5" t="s">
        <v>145</v>
      </c>
      <c r="B7" s="5" t="s">
        <v>146</v>
      </c>
      <c r="C7" s="6">
        <v>146924</v>
      </c>
      <c r="D7" s="6">
        <v>14791</v>
      </c>
      <c r="E7" s="7">
        <v>10.1</v>
      </c>
      <c r="F7" s="40" t="s">
        <v>60</v>
      </c>
      <c r="G7" s="40" t="s">
        <v>60</v>
      </c>
      <c r="H7" s="26">
        <v>3415</v>
      </c>
      <c r="I7" s="25">
        <v>2.2999999999999998</v>
      </c>
      <c r="J7" s="40" t="s">
        <v>60</v>
      </c>
      <c r="K7" s="40" t="s">
        <v>60</v>
      </c>
      <c r="N7" s="13"/>
    </row>
    <row r="8" spans="1:14" s="10" customFormat="1" x14ac:dyDescent="0.65">
      <c r="A8" s="5" t="s">
        <v>147</v>
      </c>
      <c r="B8" s="5" t="s">
        <v>148</v>
      </c>
      <c r="C8" s="6">
        <v>262771</v>
      </c>
      <c r="D8" s="6">
        <v>26640</v>
      </c>
      <c r="E8" s="7">
        <v>10.1</v>
      </c>
      <c r="F8" s="40" t="s">
        <v>60</v>
      </c>
      <c r="G8" s="40" t="s">
        <v>60</v>
      </c>
      <c r="H8" s="26">
        <v>6764</v>
      </c>
      <c r="I8" s="25">
        <v>2.6</v>
      </c>
      <c r="J8" s="40" t="s">
        <v>60</v>
      </c>
      <c r="K8" s="40" t="s">
        <v>60</v>
      </c>
      <c r="N8" s="14"/>
    </row>
    <row r="9" spans="1:14" s="10" customFormat="1" x14ac:dyDescent="0.65">
      <c r="A9" s="5" t="s">
        <v>149</v>
      </c>
      <c r="B9" s="5" t="s">
        <v>150</v>
      </c>
      <c r="C9" s="6">
        <v>530256</v>
      </c>
      <c r="D9" s="6">
        <v>51799</v>
      </c>
      <c r="E9" s="7">
        <v>9.8000000000000007</v>
      </c>
      <c r="F9" s="40" t="s">
        <v>60</v>
      </c>
      <c r="G9" s="40" t="s">
        <v>60</v>
      </c>
      <c r="H9" s="26">
        <v>12789</v>
      </c>
      <c r="I9" s="25">
        <v>2.4</v>
      </c>
      <c r="J9" s="40" t="s">
        <v>60</v>
      </c>
      <c r="K9" s="40" t="s">
        <v>60</v>
      </c>
      <c r="N9" s="14"/>
    </row>
    <row r="10" spans="1:14" s="10" customFormat="1" x14ac:dyDescent="0.65">
      <c r="A10" s="5" t="s">
        <v>151</v>
      </c>
      <c r="B10" s="5" t="s">
        <v>99</v>
      </c>
      <c r="C10" s="6">
        <v>168053</v>
      </c>
      <c r="D10" s="6">
        <v>16933</v>
      </c>
      <c r="E10" s="7">
        <v>10.1</v>
      </c>
      <c r="F10" s="40" t="s">
        <v>60</v>
      </c>
      <c r="G10" s="40" t="s">
        <v>60</v>
      </c>
      <c r="H10" s="26">
        <v>4256</v>
      </c>
      <c r="I10" s="25">
        <v>2.5</v>
      </c>
      <c r="J10" s="40" t="s">
        <v>60</v>
      </c>
      <c r="K10" s="40" t="s">
        <v>60</v>
      </c>
      <c r="N10" s="14"/>
    </row>
    <row r="11" spans="1:14" s="10" customFormat="1" x14ac:dyDescent="0.65">
      <c r="A11" s="5" t="s">
        <v>152</v>
      </c>
      <c r="B11" s="5" t="s">
        <v>153</v>
      </c>
      <c r="C11" s="6">
        <v>309487</v>
      </c>
      <c r="D11" s="6">
        <v>32500</v>
      </c>
      <c r="E11" s="7">
        <v>10.5</v>
      </c>
      <c r="F11" s="40" t="s">
        <v>60</v>
      </c>
      <c r="G11" s="40" t="s">
        <v>60</v>
      </c>
      <c r="H11" s="26">
        <v>8321</v>
      </c>
      <c r="I11" s="25">
        <v>2.7</v>
      </c>
      <c r="J11" s="40" t="s">
        <v>60</v>
      </c>
      <c r="K11" s="40" t="s">
        <v>60</v>
      </c>
      <c r="N11" s="14"/>
    </row>
    <row r="12" spans="1:14" s="10" customFormat="1" x14ac:dyDescent="0.65">
      <c r="A12" s="5" t="s">
        <v>154</v>
      </c>
      <c r="B12" s="5" t="s">
        <v>155</v>
      </c>
      <c r="C12" s="6">
        <v>374818</v>
      </c>
      <c r="D12" s="6">
        <v>35822</v>
      </c>
      <c r="E12" s="7">
        <v>9.6</v>
      </c>
      <c r="F12" s="40" t="s">
        <v>60</v>
      </c>
      <c r="G12" s="40" t="s">
        <v>60</v>
      </c>
      <c r="H12" s="26">
        <v>8355</v>
      </c>
      <c r="I12" s="25">
        <v>2.2000000000000002</v>
      </c>
      <c r="J12" s="40" t="s">
        <v>60</v>
      </c>
      <c r="K12" s="40" t="s">
        <v>60</v>
      </c>
      <c r="N12" s="14"/>
    </row>
    <row r="13" spans="1:14" s="10" customFormat="1" x14ac:dyDescent="0.65">
      <c r="A13" s="5" t="s">
        <v>156</v>
      </c>
      <c r="B13" s="5" t="s">
        <v>157</v>
      </c>
      <c r="C13" s="6">
        <v>11157</v>
      </c>
      <c r="D13" s="6">
        <v>1176</v>
      </c>
      <c r="E13" s="7">
        <v>10.5</v>
      </c>
      <c r="F13" s="40" t="s">
        <v>60</v>
      </c>
      <c r="G13" s="40" t="s">
        <v>60</v>
      </c>
      <c r="H13" s="26">
        <v>288</v>
      </c>
      <c r="I13" s="25">
        <v>2.6</v>
      </c>
      <c r="J13" s="40" t="s">
        <v>60</v>
      </c>
      <c r="K13" s="40" t="s">
        <v>60</v>
      </c>
      <c r="N13" s="14"/>
    </row>
    <row r="14" spans="1:14" s="10" customFormat="1" x14ac:dyDescent="0.65">
      <c r="A14" s="5" t="s">
        <v>158</v>
      </c>
      <c r="B14" s="5" t="s">
        <v>159</v>
      </c>
      <c r="C14" s="6">
        <v>10902</v>
      </c>
      <c r="D14" s="6">
        <v>1169</v>
      </c>
      <c r="E14" s="7">
        <v>10.7</v>
      </c>
      <c r="F14" s="40" t="s">
        <v>60</v>
      </c>
      <c r="G14" s="40" t="s">
        <v>60</v>
      </c>
      <c r="H14" s="26">
        <v>293</v>
      </c>
      <c r="I14" s="25">
        <v>2.7</v>
      </c>
      <c r="J14" s="40" t="s">
        <v>60</v>
      </c>
      <c r="K14" s="40" t="s">
        <v>60</v>
      </c>
      <c r="N14" s="14"/>
    </row>
    <row r="15" spans="1:14" s="10" customFormat="1" x14ac:dyDescent="0.65">
      <c r="A15" s="5" t="s">
        <v>160</v>
      </c>
      <c r="B15" s="5" t="s">
        <v>161</v>
      </c>
      <c r="C15" s="6">
        <v>202037</v>
      </c>
      <c r="D15" s="6">
        <v>20945</v>
      </c>
      <c r="E15" s="7">
        <v>10.4</v>
      </c>
      <c r="F15" s="40" t="s">
        <v>60</v>
      </c>
      <c r="G15" s="40" t="s">
        <v>60</v>
      </c>
      <c r="H15" s="26">
        <v>5422</v>
      </c>
      <c r="I15" s="25">
        <v>2.7</v>
      </c>
      <c r="J15" s="40" t="s">
        <v>60</v>
      </c>
      <c r="K15" s="40" t="s">
        <v>60</v>
      </c>
      <c r="N15" s="14"/>
    </row>
    <row r="16" spans="1:14" s="10" customFormat="1" x14ac:dyDescent="0.65">
      <c r="A16" s="10" t="s">
        <v>162</v>
      </c>
      <c r="B16" s="10" t="s">
        <v>163</v>
      </c>
      <c r="C16" s="11">
        <v>14633</v>
      </c>
      <c r="D16" s="11">
        <v>1575</v>
      </c>
      <c r="E16" s="25">
        <v>10.8</v>
      </c>
      <c r="F16" s="40" t="s">
        <v>60</v>
      </c>
      <c r="G16" s="40" t="s">
        <v>60</v>
      </c>
      <c r="H16" s="26">
        <v>398</v>
      </c>
      <c r="I16" s="25">
        <v>2.7</v>
      </c>
      <c r="J16" s="40" t="s">
        <v>60</v>
      </c>
      <c r="K16" s="40" t="s">
        <v>60</v>
      </c>
      <c r="N16" s="14"/>
    </row>
    <row r="17" spans="14:14" x14ac:dyDescent="0.65">
      <c r="N17" s="10"/>
    </row>
    <row r="18" spans="14:14" x14ac:dyDescent="0.65">
      <c r="N18" s="10"/>
    </row>
    <row r="19" spans="14:14" x14ac:dyDescent="0.65">
      <c r="N19" s="10"/>
    </row>
    <row r="20" spans="14:14" x14ac:dyDescent="0.65">
      <c r="N20" s="10"/>
    </row>
    <row r="21" spans="14:14" x14ac:dyDescent="0.65">
      <c r="N21" s="10"/>
    </row>
    <row r="22" spans="14:14" x14ac:dyDescent="0.65">
      <c r="N22" s="10"/>
    </row>
    <row r="23" spans="14:14" x14ac:dyDescent="0.65">
      <c r="N23" s="10"/>
    </row>
    <row r="24" spans="14:14" x14ac:dyDescent="0.65">
      <c r="N24" s="10"/>
    </row>
    <row r="25" spans="14:14" x14ac:dyDescent="0.65">
      <c r="N25" s="10"/>
    </row>
    <row r="26" spans="14:14" x14ac:dyDescent="0.65">
      <c r="N26" s="10"/>
    </row>
    <row r="27" spans="14:14" x14ac:dyDescent="0.65">
      <c r="N27" s="10"/>
    </row>
    <row r="28" spans="14:14" x14ac:dyDescent="0.65">
      <c r="N28" s="10"/>
    </row>
    <row r="29" spans="14:14" x14ac:dyDescent="0.65">
      <c r="N29" s="10"/>
    </row>
    <row r="30" spans="14:14" x14ac:dyDescent="0.65">
      <c r="N30" s="10"/>
    </row>
    <row r="31" spans="14:14" x14ac:dyDescent="0.65">
      <c r="N31" s="10"/>
    </row>
    <row r="32" spans="14:14" x14ac:dyDescent="0.65">
      <c r="N32" s="10"/>
    </row>
    <row r="33" spans="14:14" x14ac:dyDescent="0.65">
      <c r="N33" s="10"/>
    </row>
    <row r="34" spans="14:14" x14ac:dyDescent="0.65">
      <c r="N34" s="10"/>
    </row>
    <row r="35" spans="14:14" x14ac:dyDescent="0.65">
      <c r="N35" s="10"/>
    </row>
    <row r="36" spans="14:14" x14ac:dyDescent="0.65">
      <c r="N36" s="10"/>
    </row>
    <row r="37" spans="14:14" x14ac:dyDescent="0.65">
      <c r="N37" s="10"/>
    </row>
    <row r="38" spans="14:14" x14ac:dyDescent="0.65">
      <c r="N38" s="10"/>
    </row>
    <row r="39" spans="14:14" x14ac:dyDescent="0.65">
      <c r="N39" s="10"/>
    </row>
    <row r="40" spans="14:14" x14ac:dyDescent="0.65">
      <c r="N40" s="10"/>
    </row>
    <row r="41" spans="14:14" x14ac:dyDescent="0.65">
      <c r="N41" s="10"/>
    </row>
    <row r="42" spans="14:14" x14ac:dyDescent="0.65">
      <c r="N42" s="10"/>
    </row>
    <row r="43" spans="14:14" x14ac:dyDescent="0.65">
      <c r="N43" s="10"/>
    </row>
    <row r="44" spans="14:14" x14ac:dyDescent="0.65">
      <c r="N44" s="10"/>
    </row>
    <row r="45" spans="14:14" x14ac:dyDescent="0.65">
      <c r="N45" s="10"/>
    </row>
    <row r="46" spans="14:14" x14ac:dyDescent="0.65">
      <c r="N46" s="10"/>
    </row>
    <row r="47" spans="14:14" x14ac:dyDescent="0.65">
      <c r="N47" s="10"/>
    </row>
    <row r="48" spans="14:14" x14ac:dyDescent="0.65">
      <c r="N48" s="10"/>
    </row>
    <row r="49" spans="14:14" x14ac:dyDescent="0.65">
      <c r="N49" s="10"/>
    </row>
    <row r="50" spans="14:14" x14ac:dyDescent="0.65">
      <c r="N50" s="10"/>
    </row>
    <row r="51" spans="14:14" x14ac:dyDescent="0.65">
      <c r="N51" s="10"/>
    </row>
    <row r="52" spans="14:14" x14ac:dyDescent="0.65">
      <c r="N52" s="10"/>
    </row>
    <row r="53" spans="14:14" x14ac:dyDescent="0.65">
      <c r="N53" s="10"/>
    </row>
    <row r="54" spans="14:14" x14ac:dyDescent="0.65">
      <c r="N54" s="10"/>
    </row>
    <row r="55" spans="14:14" x14ac:dyDescent="0.65">
      <c r="N55" s="10"/>
    </row>
    <row r="56" spans="14:14" x14ac:dyDescent="0.65">
      <c r="N56" s="10"/>
    </row>
    <row r="57" spans="14:14" x14ac:dyDescent="0.65">
      <c r="N57" s="10"/>
    </row>
    <row r="58" spans="14:14" x14ac:dyDescent="0.65">
      <c r="N58" s="10"/>
    </row>
    <row r="59" spans="14:14" x14ac:dyDescent="0.65">
      <c r="N59" s="10"/>
    </row>
    <row r="60" spans="14:14" x14ac:dyDescent="0.65">
      <c r="N60" s="10"/>
    </row>
    <row r="61" spans="14:14" x14ac:dyDescent="0.65">
      <c r="N61" s="10"/>
    </row>
    <row r="62" spans="14:14" x14ac:dyDescent="0.65">
      <c r="N62" s="10"/>
    </row>
    <row r="63" spans="14:14" x14ac:dyDescent="0.65">
      <c r="N63" s="10"/>
    </row>
    <row r="64" spans="14:14" x14ac:dyDescent="0.65">
      <c r="N64" s="10"/>
    </row>
    <row r="65" spans="14:14" x14ac:dyDescent="0.65">
      <c r="N65" s="10"/>
    </row>
    <row r="66" spans="14:14" x14ac:dyDescent="0.65">
      <c r="N66" s="10"/>
    </row>
    <row r="67" spans="14:14" x14ac:dyDescent="0.65">
      <c r="N67" s="10"/>
    </row>
    <row r="68" spans="14:14" x14ac:dyDescent="0.65">
      <c r="N68" s="10"/>
    </row>
    <row r="69" spans="14:14" x14ac:dyDescent="0.65">
      <c r="N69" s="10"/>
    </row>
    <row r="70" spans="14:14" x14ac:dyDescent="0.65">
      <c r="N70" s="10"/>
    </row>
    <row r="71" spans="14:14" x14ac:dyDescent="0.65">
      <c r="N71" s="10"/>
    </row>
    <row r="72" spans="14:14" x14ac:dyDescent="0.65">
      <c r="N72" s="10"/>
    </row>
    <row r="73" spans="14:14" x14ac:dyDescent="0.65">
      <c r="N73" s="10"/>
    </row>
    <row r="74" spans="14:14" x14ac:dyDescent="0.65">
      <c r="N74" s="10"/>
    </row>
    <row r="75" spans="14:14" x14ac:dyDescent="0.65">
      <c r="N75" s="10"/>
    </row>
    <row r="76" spans="14:14" x14ac:dyDescent="0.65">
      <c r="N76" s="10"/>
    </row>
    <row r="77" spans="14:14" x14ac:dyDescent="0.65">
      <c r="N77" s="10"/>
    </row>
    <row r="78" spans="14:14" x14ac:dyDescent="0.65">
      <c r="N78" s="10"/>
    </row>
    <row r="79" spans="14:14" x14ac:dyDescent="0.65">
      <c r="N79" s="10"/>
    </row>
    <row r="80" spans="14:14" x14ac:dyDescent="0.65">
      <c r="N80" s="10"/>
    </row>
    <row r="81" spans="14:14" x14ac:dyDescent="0.65">
      <c r="N81" s="10"/>
    </row>
    <row r="82" spans="14:14" x14ac:dyDescent="0.65">
      <c r="N82" s="10"/>
    </row>
    <row r="83" spans="14:14" x14ac:dyDescent="0.65">
      <c r="N83" s="10"/>
    </row>
    <row r="84" spans="14:14" x14ac:dyDescent="0.65">
      <c r="N84" s="10"/>
    </row>
    <row r="85" spans="14:14" x14ac:dyDescent="0.65">
      <c r="N85" s="10"/>
    </row>
    <row r="86" spans="14:14" x14ac:dyDescent="0.65">
      <c r="N86" s="10"/>
    </row>
    <row r="87" spans="14:14" x14ac:dyDescent="0.65">
      <c r="N87" s="10"/>
    </row>
    <row r="88" spans="14:14" x14ac:dyDescent="0.65">
      <c r="N88" s="10"/>
    </row>
    <row r="89" spans="14:14" x14ac:dyDescent="0.65">
      <c r="N89" s="10"/>
    </row>
    <row r="90" spans="14:14" x14ac:dyDescent="0.65">
      <c r="N90" s="10"/>
    </row>
    <row r="91" spans="14:14" x14ac:dyDescent="0.65">
      <c r="N91" s="10"/>
    </row>
    <row r="92" spans="14:14" x14ac:dyDescent="0.65">
      <c r="N92" s="10"/>
    </row>
    <row r="93" spans="14:14" x14ac:dyDescent="0.65">
      <c r="N93" s="10"/>
    </row>
    <row r="94" spans="14:14" x14ac:dyDescent="0.65">
      <c r="N94" s="10"/>
    </row>
    <row r="95" spans="14:14" x14ac:dyDescent="0.65">
      <c r="N95" s="10"/>
    </row>
    <row r="96" spans="14:14" x14ac:dyDescent="0.65">
      <c r="N96" s="10"/>
    </row>
    <row r="97" spans="14:14" x14ac:dyDescent="0.65">
      <c r="N97" s="10"/>
    </row>
    <row r="98" spans="14:14" x14ac:dyDescent="0.65">
      <c r="N98" s="10"/>
    </row>
    <row r="99" spans="14:14" x14ac:dyDescent="0.65">
      <c r="N99" s="10"/>
    </row>
    <row r="100" spans="14:14" x14ac:dyDescent="0.65">
      <c r="N100" s="10"/>
    </row>
    <row r="101" spans="14:14" x14ac:dyDescent="0.65">
      <c r="N101" s="10"/>
    </row>
    <row r="102" spans="14:14" x14ac:dyDescent="0.65">
      <c r="N102" s="10"/>
    </row>
    <row r="103" spans="14:14" x14ac:dyDescent="0.65">
      <c r="N103" s="10"/>
    </row>
    <row r="104" spans="14:14" x14ac:dyDescent="0.65">
      <c r="N104" s="10"/>
    </row>
    <row r="105" spans="14:14" x14ac:dyDescent="0.65">
      <c r="N105" s="10"/>
    </row>
    <row r="106" spans="14:14" x14ac:dyDescent="0.65">
      <c r="N106" s="10"/>
    </row>
    <row r="107" spans="14:14" x14ac:dyDescent="0.65">
      <c r="N107" s="10"/>
    </row>
    <row r="108" spans="14:14" x14ac:dyDescent="0.65">
      <c r="N108" s="10"/>
    </row>
    <row r="109" spans="14:14" x14ac:dyDescent="0.65">
      <c r="N109" s="10"/>
    </row>
    <row r="110" spans="14:14" x14ac:dyDescent="0.65">
      <c r="N110" s="10"/>
    </row>
    <row r="111" spans="14:14" x14ac:dyDescent="0.65">
      <c r="N111" s="10"/>
    </row>
    <row r="112" spans="14:14" x14ac:dyDescent="0.65">
      <c r="N112" s="10"/>
    </row>
    <row r="113" spans="14:14" x14ac:dyDescent="0.65">
      <c r="N113" s="10"/>
    </row>
    <row r="114" spans="14:14" x14ac:dyDescent="0.65">
      <c r="N114" s="10"/>
    </row>
    <row r="115" spans="14:14" x14ac:dyDescent="0.65">
      <c r="N115" s="10"/>
    </row>
    <row r="116" spans="14:14" x14ac:dyDescent="0.65">
      <c r="N116" s="10"/>
    </row>
    <row r="117" spans="14:14" x14ac:dyDescent="0.65">
      <c r="N117" s="10"/>
    </row>
    <row r="118" spans="14:14" x14ac:dyDescent="0.65">
      <c r="N118" s="10"/>
    </row>
    <row r="119" spans="14:14" x14ac:dyDescent="0.65">
      <c r="N119" s="10"/>
    </row>
    <row r="120" spans="14:14" x14ac:dyDescent="0.65">
      <c r="N120" s="10"/>
    </row>
    <row r="121" spans="14:14" x14ac:dyDescent="0.65">
      <c r="N121" s="10"/>
    </row>
    <row r="122" spans="14:14" x14ac:dyDescent="0.65">
      <c r="N122" s="10"/>
    </row>
    <row r="123" spans="14:14" x14ac:dyDescent="0.65">
      <c r="N123" s="10"/>
    </row>
    <row r="124" spans="14:14" x14ac:dyDescent="0.65">
      <c r="N124" s="10"/>
    </row>
    <row r="125" spans="14:14" x14ac:dyDescent="0.65">
      <c r="N125" s="10"/>
    </row>
    <row r="126" spans="14:14" x14ac:dyDescent="0.65">
      <c r="N126" s="10"/>
    </row>
    <row r="127" spans="14:14" x14ac:dyDescent="0.65">
      <c r="N127" s="10"/>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70" zoomScaleNormal="70" workbookViewId="0"/>
  </sheetViews>
  <sheetFormatPr defaultColWidth="9.1328125" defaultRowHeight="15.25" x14ac:dyDescent="0.65"/>
  <cols>
    <col min="1" max="1" width="14.7265625" style="22" customWidth="1"/>
    <col min="2" max="2" width="49.1328125" style="22" customWidth="1"/>
    <col min="3" max="3" width="28" style="22" customWidth="1"/>
    <col min="4" max="4" width="21.26953125" style="22" customWidth="1"/>
    <col min="5" max="5" width="26.54296875" style="22" customWidth="1"/>
    <col min="6" max="6" width="18.40625" style="22" customWidth="1"/>
    <col min="7" max="7" width="17.7265625" style="22" customWidth="1"/>
    <col min="8" max="8" width="20.54296875" style="22" customWidth="1"/>
    <col min="9" max="9" width="29.86328125" style="22" customWidth="1"/>
    <col min="10" max="10" width="19.54296875" style="22" customWidth="1"/>
    <col min="11" max="11" width="19" style="22" customWidth="1"/>
    <col min="12" max="16384" width="9.1328125" style="22"/>
  </cols>
  <sheetData>
    <row r="1" spans="1:14" s="15" customFormat="1" ht="15.5" x14ac:dyDescent="0.7">
      <c r="A1" s="4" t="s">
        <v>164</v>
      </c>
      <c r="B1" s="5"/>
      <c r="C1" s="5"/>
      <c r="D1" s="5"/>
      <c r="E1" s="5"/>
      <c r="F1" s="5"/>
      <c r="G1" s="5"/>
      <c r="H1" s="5"/>
      <c r="I1" s="5"/>
      <c r="J1" s="5"/>
      <c r="K1" s="5"/>
    </row>
    <row r="2" spans="1:14" s="15" customFormat="1" ht="42.75" customHeight="1" x14ac:dyDescent="0.7">
      <c r="A2" s="4" t="s">
        <v>136</v>
      </c>
      <c r="B2" s="4" t="s">
        <v>137</v>
      </c>
      <c r="C2" s="4" t="s">
        <v>63</v>
      </c>
      <c r="D2" s="4" t="s">
        <v>38</v>
      </c>
      <c r="E2" s="4" t="s">
        <v>39</v>
      </c>
      <c r="F2" s="4" t="s">
        <v>64</v>
      </c>
      <c r="G2" s="4" t="s">
        <v>65</v>
      </c>
      <c r="H2" s="4" t="s">
        <v>26</v>
      </c>
      <c r="I2" s="4" t="s">
        <v>40</v>
      </c>
      <c r="J2" s="4" t="s">
        <v>66</v>
      </c>
      <c r="K2" s="4" t="s">
        <v>67</v>
      </c>
    </row>
    <row r="3" spans="1:14" s="16" customFormat="1" x14ac:dyDescent="0.65">
      <c r="A3" s="15" t="s">
        <v>138</v>
      </c>
      <c r="B3" s="15" t="s">
        <v>139</v>
      </c>
      <c r="C3" s="20">
        <v>192604</v>
      </c>
      <c r="D3" s="20">
        <v>34784</v>
      </c>
      <c r="E3" s="21">
        <v>18.100000000000001</v>
      </c>
      <c r="F3" s="42" t="s">
        <v>60</v>
      </c>
      <c r="G3" s="42" t="s">
        <v>60</v>
      </c>
      <c r="H3" s="20">
        <v>9480</v>
      </c>
      <c r="I3" s="21">
        <v>4.9000000000000004</v>
      </c>
      <c r="J3" s="42" t="s">
        <v>60</v>
      </c>
      <c r="K3" s="42" t="s">
        <v>60</v>
      </c>
    </row>
    <row r="4" spans="1:14" s="19" customFormat="1" ht="18.75" customHeight="1" x14ac:dyDescent="0.65">
      <c r="A4" s="15" t="s">
        <v>140</v>
      </c>
      <c r="B4" s="15" t="s">
        <v>141</v>
      </c>
      <c r="C4" s="20">
        <v>62654</v>
      </c>
      <c r="D4" s="20">
        <v>10467</v>
      </c>
      <c r="E4" s="21">
        <v>16.7</v>
      </c>
      <c r="F4" s="42" t="s">
        <v>60</v>
      </c>
      <c r="G4" s="42" t="s">
        <v>60</v>
      </c>
      <c r="H4" s="20">
        <v>2588</v>
      </c>
      <c r="I4" s="21">
        <v>4.0999999999999996</v>
      </c>
      <c r="J4" s="42" t="s">
        <v>60</v>
      </c>
      <c r="K4" s="42" t="s">
        <v>60</v>
      </c>
      <c r="L4" s="16"/>
      <c r="M4" s="16"/>
      <c r="N4" s="16"/>
    </row>
    <row r="5" spans="1:14" s="16" customFormat="1" ht="15" customHeight="1" x14ac:dyDescent="0.65">
      <c r="A5" s="15" t="s">
        <v>142</v>
      </c>
      <c r="B5" s="15" t="s">
        <v>143</v>
      </c>
      <c r="C5" s="20">
        <v>83183</v>
      </c>
      <c r="D5" s="20">
        <v>13893</v>
      </c>
      <c r="E5" s="21">
        <v>16.7</v>
      </c>
      <c r="F5" s="42" t="s">
        <v>60</v>
      </c>
      <c r="G5" s="42" t="s">
        <v>60</v>
      </c>
      <c r="H5" s="20">
        <v>3471</v>
      </c>
      <c r="I5" s="21">
        <v>4.2</v>
      </c>
      <c r="J5" s="42" t="s">
        <v>60</v>
      </c>
      <c r="K5" s="42" t="s">
        <v>60</v>
      </c>
    </row>
    <row r="6" spans="1:14" s="16" customFormat="1" ht="15" customHeight="1" x14ac:dyDescent="0.65">
      <c r="A6" s="15" t="s">
        <v>144</v>
      </c>
      <c r="B6" s="15" t="s">
        <v>95</v>
      </c>
      <c r="C6" s="20">
        <v>178706</v>
      </c>
      <c r="D6" s="20">
        <v>30151</v>
      </c>
      <c r="E6" s="21">
        <v>16.899999999999999</v>
      </c>
      <c r="F6" s="42" t="s">
        <v>60</v>
      </c>
      <c r="G6" s="42" t="s">
        <v>60</v>
      </c>
      <c r="H6" s="20">
        <v>7196</v>
      </c>
      <c r="I6" s="21">
        <v>4</v>
      </c>
      <c r="J6" s="42" t="s">
        <v>60</v>
      </c>
      <c r="K6" s="42" t="s">
        <v>60</v>
      </c>
    </row>
    <row r="7" spans="1:14" s="16" customFormat="1" ht="15" customHeight="1" x14ac:dyDescent="0.65">
      <c r="A7" s="15" t="s">
        <v>145</v>
      </c>
      <c r="B7" s="15" t="s">
        <v>146</v>
      </c>
      <c r="C7" s="20">
        <v>146924</v>
      </c>
      <c r="D7" s="20">
        <v>24219</v>
      </c>
      <c r="E7" s="21">
        <v>16.5</v>
      </c>
      <c r="F7" s="42" t="s">
        <v>60</v>
      </c>
      <c r="G7" s="42" t="s">
        <v>60</v>
      </c>
      <c r="H7" s="20">
        <v>5564</v>
      </c>
      <c r="I7" s="21">
        <v>3.8</v>
      </c>
      <c r="J7" s="42" t="s">
        <v>60</v>
      </c>
      <c r="K7" s="42" t="s">
        <v>60</v>
      </c>
    </row>
    <row r="8" spans="1:14" s="16" customFormat="1" ht="15" customHeight="1" x14ac:dyDescent="0.65">
      <c r="A8" s="15" t="s">
        <v>147</v>
      </c>
      <c r="B8" s="15" t="s">
        <v>148</v>
      </c>
      <c r="C8" s="20">
        <v>262771</v>
      </c>
      <c r="D8" s="20">
        <v>44174</v>
      </c>
      <c r="E8" s="21">
        <v>16.8</v>
      </c>
      <c r="F8" s="42" t="s">
        <v>60</v>
      </c>
      <c r="G8" s="42" t="s">
        <v>60</v>
      </c>
      <c r="H8" s="20">
        <v>11119</v>
      </c>
      <c r="I8" s="21">
        <v>4.2</v>
      </c>
      <c r="J8" s="42" t="s">
        <v>60</v>
      </c>
      <c r="K8" s="42" t="s">
        <v>60</v>
      </c>
    </row>
    <row r="9" spans="1:14" s="16" customFormat="1" ht="15" customHeight="1" x14ac:dyDescent="0.65">
      <c r="A9" s="15" t="s">
        <v>149</v>
      </c>
      <c r="B9" s="15" t="s">
        <v>150</v>
      </c>
      <c r="C9" s="20">
        <v>530256</v>
      </c>
      <c r="D9" s="20">
        <v>84399</v>
      </c>
      <c r="E9" s="21">
        <v>15.9</v>
      </c>
      <c r="F9" s="42" t="s">
        <v>60</v>
      </c>
      <c r="G9" s="42" t="s">
        <v>60</v>
      </c>
      <c r="H9" s="20">
        <v>20527</v>
      </c>
      <c r="I9" s="21">
        <v>3.9</v>
      </c>
      <c r="J9" s="42" t="s">
        <v>60</v>
      </c>
      <c r="K9" s="42" t="s">
        <v>60</v>
      </c>
    </row>
    <row r="10" spans="1:14" s="16" customFormat="1" ht="15" customHeight="1" x14ac:dyDescent="0.65">
      <c r="A10" s="15" t="s">
        <v>151</v>
      </c>
      <c r="B10" s="15" t="s">
        <v>99</v>
      </c>
      <c r="C10" s="20">
        <v>168053</v>
      </c>
      <c r="D10" s="20">
        <v>27694</v>
      </c>
      <c r="E10" s="21">
        <v>16.5</v>
      </c>
      <c r="F10" s="42" t="s">
        <v>60</v>
      </c>
      <c r="G10" s="42" t="s">
        <v>60</v>
      </c>
      <c r="H10" s="20">
        <v>6714</v>
      </c>
      <c r="I10" s="21">
        <v>4</v>
      </c>
      <c r="J10" s="42" t="s">
        <v>60</v>
      </c>
      <c r="K10" s="42" t="s">
        <v>60</v>
      </c>
    </row>
    <row r="11" spans="1:14" s="16" customFormat="1" ht="15" customHeight="1" x14ac:dyDescent="0.65">
      <c r="A11" s="15" t="s">
        <v>152</v>
      </c>
      <c r="B11" s="15" t="s">
        <v>153</v>
      </c>
      <c r="C11" s="20">
        <v>309487</v>
      </c>
      <c r="D11" s="20">
        <v>54638</v>
      </c>
      <c r="E11" s="21">
        <v>17.7</v>
      </c>
      <c r="F11" s="42" t="s">
        <v>60</v>
      </c>
      <c r="G11" s="42" t="s">
        <v>60</v>
      </c>
      <c r="H11" s="20">
        <v>13851</v>
      </c>
      <c r="I11" s="21">
        <v>4.5</v>
      </c>
      <c r="J11" s="42" t="s">
        <v>60</v>
      </c>
      <c r="K11" s="42" t="s">
        <v>60</v>
      </c>
    </row>
    <row r="12" spans="1:14" s="16" customFormat="1" ht="15" customHeight="1" x14ac:dyDescent="0.65">
      <c r="A12" s="15" t="s">
        <v>154</v>
      </c>
      <c r="B12" s="15" t="s">
        <v>155</v>
      </c>
      <c r="C12" s="20">
        <v>374818</v>
      </c>
      <c r="D12" s="20">
        <v>58284</v>
      </c>
      <c r="E12" s="21">
        <v>15.6</v>
      </c>
      <c r="F12" s="42" t="s">
        <v>60</v>
      </c>
      <c r="G12" s="42" t="s">
        <v>60</v>
      </c>
      <c r="H12" s="20">
        <v>13233</v>
      </c>
      <c r="I12" s="21">
        <v>3.5</v>
      </c>
      <c r="J12" s="42" t="s">
        <v>60</v>
      </c>
      <c r="K12" s="42" t="s">
        <v>60</v>
      </c>
    </row>
    <row r="13" spans="1:14" s="16" customFormat="1" ht="15" customHeight="1" x14ac:dyDescent="0.65">
      <c r="A13" s="15" t="s">
        <v>156</v>
      </c>
      <c r="B13" s="15" t="s">
        <v>157</v>
      </c>
      <c r="C13" s="20">
        <v>11157</v>
      </c>
      <c r="D13" s="20">
        <v>2032</v>
      </c>
      <c r="E13" s="21">
        <v>18.2</v>
      </c>
      <c r="F13" s="42" t="s">
        <v>60</v>
      </c>
      <c r="G13" s="42" t="s">
        <v>60</v>
      </c>
      <c r="H13" s="20">
        <v>459</v>
      </c>
      <c r="I13" s="21">
        <v>4.0999999999999996</v>
      </c>
      <c r="J13" s="42" t="s">
        <v>60</v>
      </c>
      <c r="K13" s="42" t="s">
        <v>60</v>
      </c>
    </row>
    <row r="14" spans="1:14" s="16" customFormat="1" ht="15" customHeight="1" x14ac:dyDescent="0.65">
      <c r="A14" s="15" t="s">
        <v>158</v>
      </c>
      <c r="B14" s="15" t="s">
        <v>159</v>
      </c>
      <c r="C14" s="20">
        <v>10902</v>
      </c>
      <c r="D14" s="20">
        <v>1937</v>
      </c>
      <c r="E14" s="21">
        <v>17.8</v>
      </c>
      <c r="F14" s="42" t="s">
        <v>60</v>
      </c>
      <c r="G14" s="42" t="s">
        <v>60</v>
      </c>
      <c r="H14" s="20">
        <v>465</v>
      </c>
      <c r="I14" s="21">
        <v>4.3</v>
      </c>
      <c r="J14" s="42" t="s">
        <v>60</v>
      </c>
      <c r="K14" s="42" t="s">
        <v>60</v>
      </c>
    </row>
    <row r="15" spans="1:14" s="16" customFormat="1" ht="15" customHeight="1" x14ac:dyDescent="0.65">
      <c r="A15" s="15" t="s">
        <v>160</v>
      </c>
      <c r="B15" s="15" t="s">
        <v>161</v>
      </c>
      <c r="C15" s="20">
        <v>202037</v>
      </c>
      <c r="D15" s="20">
        <v>34036</v>
      </c>
      <c r="E15" s="21">
        <v>16.8</v>
      </c>
      <c r="F15" s="42" t="s">
        <v>60</v>
      </c>
      <c r="G15" s="42" t="s">
        <v>60</v>
      </c>
      <c r="H15" s="20">
        <v>8578</v>
      </c>
      <c r="I15" s="21">
        <v>4.2</v>
      </c>
      <c r="J15" s="42" t="s">
        <v>60</v>
      </c>
      <c r="K15" s="42" t="s">
        <v>60</v>
      </c>
    </row>
    <row r="16" spans="1:14" s="16" customFormat="1" ht="15" customHeight="1" x14ac:dyDescent="0.65">
      <c r="A16" s="16" t="s">
        <v>162</v>
      </c>
      <c r="B16" s="16" t="s">
        <v>163</v>
      </c>
      <c r="C16" s="17">
        <v>14633</v>
      </c>
      <c r="D16" s="17">
        <v>2606</v>
      </c>
      <c r="E16" s="18">
        <v>17.8</v>
      </c>
      <c r="F16" s="42" t="s">
        <v>60</v>
      </c>
      <c r="G16" s="42" t="s">
        <v>60</v>
      </c>
      <c r="H16" s="17">
        <v>635</v>
      </c>
      <c r="I16" s="18">
        <v>4.3</v>
      </c>
      <c r="J16" s="42" t="s">
        <v>60</v>
      </c>
      <c r="K16" s="42" t="s">
        <v>60</v>
      </c>
    </row>
    <row r="17" s="15" customFormat="1" ht="15" customHeight="1" x14ac:dyDescent="0.65"/>
    <row r="18" s="15" customFormat="1" ht="15" customHeight="1" x14ac:dyDescent="0.65"/>
    <row r="19" s="15" customFormat="1" ht="15" customHeight="1" x14ac:dyDescent="0.65"/>
    <row r="20" s="15" customFormat="1" ht="15" customHeight="1" x14ac:dyDescent="0.65"/>
    <row r="21" s="15" customFormat="1" ht="15" customHeight="1" x14ac:dyDescent="0.65"/>
    <row r="22" s="15" customFormat="1" ht="15" customHeight="1" x14ac:dyDescent="0.65"/>
    <row r="23" s="15" customFormat="1" ht="15" customHeight="1" x14ac:dyDescent="0.65"/>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4AF4-5297-4F2A-8937-0E9A809C69FC}">
  <dimension ref="A1:K35"/>
  <sheetViews>
    <sheetView zoomScale="60" zoomScaleNormal="60" workbookViewId="0"/>
  </sheetViews>
  <sheetFormatPr defaultColWidth="9.1328125" defaultRowHeight="15.25" x14ac:dyDescent="0.65"/>
  <cols>
    <col min="1" max="1" width="14.1328125" style="5" customWidth="1"/>
    <col min="2" max="2" width="32.1328125" style="5" bestFit="1" customWidth="1"/>
    <col min="3" max="3" width="26.1328125" style="5" bestFit="1" customWidth="1"/>
    <col min="4" max="4" width="20.1328125" style="5" customWidth="1"/>
    <col min="5" max="5" width="25.40625" style="5" customWidth="1"/>
    <col min="6" max="6" width="18.26953125" style="5" customWidth="1"/>
    <col min="7" max="7" width="18.1328125" style="5" customWidth="1"/>
    <col min="8" max="8" width="19.26953125" style="5" customWidth="1"/>
    <col min="9" max="9" width="24" style="5" customWidth="1"/>
    <col min="10" max="10" width="19.54296875" style="5" customWidth="1"/>
    <col min="11" max="11" width="19.40625" style="5" customWidth="1"/>
    <col min="12" max="16384" width="9.1328125" style="5"/>
  </cols>
  <sheetData>
    <row r="1" spans="1:11" ht="15.5" x14ac:dyDescent="0.7">
      <c r="A1" s="4" t="s">
        <v>165</v>
      </c>
    </row>
    <row r="2" spans="1:11" ht="15.5" x14ac:dyDescent="0.7">
      <c r="A2" s="31" t="s">
        <v>61</v>
      </c>
      <c r="B2" s="31" t="s">
        <v>62</v>
      </c>
      <c r="C2" s="31" t="s">
        <v>166</v>
      </c>
      <c r="D2" s="31" t="s">
        <v>38</v>
      </c>
      <c r="E2" s="31" t="s">
        <v>39</v>
      </c>
      <c r="F2" s="31" t="s">
        <v>64</v>
      </c>
      <c r="G2" s="31" t="s">
        <v>65</v>
      </c>
      <c r="H2" s="31" t="s">
        <v>26</v>
      </c>
      <c r="I2" s="31" t="s">
        <v>40</v>
      </c>
      <c r="J2" s="31" t="s">
        <v>66</v>
      </c>
      <c r="K2" s="31" t="s">
        <v>67</v>
      </c>
    </row>
    <row r="3" spans="1:11" x14ac:dyDescent="0.65">
      <c r="A3" s="5" t="s">
        <v>68</v>
      </c>
      <c r="B3" s="5" t="s">
        <v>69</v>
      </c>
      <c r="C3" s="6">
        <v>217885</v>
      </c>
      <c r="D3" s="6">
        <v>38872.61045777634</v>
      </c>
      <c r="E3" s="7">
        <v>17.840884162643754</v>
      </c>
      <c r="F3" s="7">
        <v>15.814274640012066</v>
      </c>
      <c r="G3" s="7">
        <v>20.065303934927478</v>
      </c>
      <c r="H3" s="6">
        <v>23197.33779269104</v>
      </c>
      <c r="I3" s="7">
        <v>10.646596962935053</v>
      </c>
      <c r="J3" s="7">
        <v>9.0434405745712052</v>
      </c>
      <c r="K3" s="7">
        <v>12.494908775737921</v>
      </c>
    </row>
    <row r="4" spans="1:11" x14ac:dyDescent="0.65">
      <c r="A4" s="5" t="s">
        <v>70</v>
      </c>
      <c r="B4" s="5" t="s">
        <v>71</v>
      </c>
      <c r="C4" s="6">
        <v>208234</v>
      </c>
      <c r="D4" s="6">
        <v>40408.670979012313</v>
      </c>
      <c r="E4" s="7">
        <v>19.405414571593646</v>
      </c>
      <c r="F4" s="7">
        <v>17.115410018163271</v>
      </c>
      <c r="G4" s="7">
        <v>21.920782673621304</v>
      </c>
      <c r="H4" s="6">
        <v>24772.93348184221</v>
      </c>
      <c r="I4" s="7">
        <v>11.896680408503036</v>
      </c>
      <c r="J4" s="7">
        <v>10.060512526000585</v>
      </c>
      <c r="K4" s="7">
        <v>14.01574757704592</v>
      </c>
    </row>
    <row r="5" spans="1:11" x14ac:dyDescent="0.65">
      <c r="A5" s="5" t="s">
        <v>72</v>
      </c>
      <c r="B5" s="5" t="s">
        <v>73</v>
      </c>
      <c r="C5" s="6">
        <v>99322</v>
      </c>
      <c r="D5" s="6">
        <v>20479.855156118891</v>
      </c>
      <c r="E5" s="7">
        <v>20.619656426691861</v>
      </c>
      <c r="F5" s="7">
        <v>18.352231298918365</v>
      </c>
      <c r="G5" s="7">
        <v>23.088005652010928</v>
      </c>
      <c r="H5" s="6">
        <v>13110.025280535569</v>
      </c>
      <c r="I5" s="7">
        <v>13.199518012661413</v>
      </c>
      <c r="J5" s="7">
        <v>11.336230941194005</v>
      </c>
      <c r="K5" s="7">
        <v>15.316160752040423</v>
      </c>
    </row>
    <row r="6" spans="1:11" x14ac:dyDescent="0.65">
      <c r="A6" s="5" t="s">
        <v>74</v>
      </c>
      <c r="B6" s="5" t="s">
        <v>75</v>
      </c>
      <c r="C6" s="6">
        <v>75972</v>
      </c>
      <c r="D6" s="6">
        <v>15564.503124622486</v>
      </c>
      <c r="E6" s="7">
        <v>20.487157274551791</v>
      </c>
      <c r="F6" s="7">
        <v>18.01489075160486</v>
      </c>
      <c r="G6" s="7">
        <v>23.202684223152399</v>
      </c>
      <c r="H6" s="6">
        <v>9604.5578839622613</v>
      </c>
      <c r="I6" s="7">
        <v>12.642233828202839</v>
      </c>
      <c r="J6" s="7">
        <v>10.64497038565961</v>
      </c>
      <c r="K6" s="7">
        <v>14.951530328139325</v>
      </c>
    </row>
    <row r="7" spans="1:11" x14ac:dyDescent="0.65">
      <c r="A7" s="5" t="s">
        <v>76</v>
      </c>
      <c r="B7" s="5" t="s">
        <v>77</v>
      </c>
      <c r="C7" s="6">
        <v>47555</v>
      </c>
      <c r="D7" s="6">
        <v>9592.3717727857238</v>
      </c>
      <c r="E7" s="7">
        <v>20.171110866966089</v>
      </c>
      <c r="F7" s="7">
        <v>17.949410691044267</v>
      </c>
      <c r="G7" s="7">
        <v>22.59208611354066</v>
      </c>
      <c r="H7" s="6">
        <v>6094.6402019088227</v>
      </c>
      <c r="I7" s="7">
        <v>12.815981919690511</v>
      </c>
      <c r="J7" s="7">
        <v>11.001899136995466</v>
      </c>
      <c r="K7" s="7">
        <v>14.879176852722548</v>
      </c>
    </row>
    <row r="8" spans="1:11" x14ac:dyDescent="0.65">
      <c r="A8" s="5" t="s">
        <v>78</v>
      </c>
      <c r="B8" s="5" t="s">
        <v>79</v>
      </c>
      <c r="C8" s="6">
        <v>131838</v>
      </c>
      <c r="D8" s="6">
        <v>27805.603127981867</v>
      </c>
      <c r="E8" s="7">
        <v>21.090734938319656</v>
      </c>
      <c r="F8" s="7">
        <v>18.808792483140984</v>
      </c>
      <c r="G8" s="7">
        <v>23.569161820161799</v>
      </c>
      <c r="H8" s="6">
        <v>17864.83009668106</v>
      </c>
      <c r="I8" s="7">
        <v>13.550592467028519</v>
      </c>
      <c r="J8" s="7">
        <v>11.680272907417844</v>
      </c>
      <c r="K8" s="7">
        <v>15.667272604405449</v>
      </c>
    </row>
    <row r="9" spans="1:11" x14ac:dyDescent="0.65">
      <c r="A9" s="5" t="s">
        <v>80</v>
      </c>
      <c r="B9" s="5" t="s">
        <v>81</v>
      </c>
      <c r="C9" s="6">
        <v>137786</v>
      </c>
      <c r="D9" s="6">
        <v>26308.976773681017</v>
      </c>
      <c r="E9" s="7">
        <v>19.094085591918638</v>
      </c>
      <c r="F9" s="7">
        <v>17.215559095587597</v>
      </c>
      <c r="G9" s="7">
        <v>21.125285135097059</v>
      </c>
      <c r="H9" s="6">
        <v>16431.05115223095</v>
      </c>
      <c r="I9" s="7">
        <v>11.925051276784979</v>
      </c>
      <c r="J9" s="7">
        <v>10.397534381899693</v>
      </c>
      <c r="K9" s="7">
        <v>13.642809429861339</v>
      </c>
    </row>
    <row r="10" spans="1:11" x14ac:dyDescent="0.65">
      <c r="A10" s="5" t="s">
        <v>82</v>
      </c>
      <c r="B10" s="5" t="s">
        <v>83</v>
      </c>
      <c r="C10" s="6">
        <v>111060</v>
      </c>
      <c r="D10" s="6">
        <v>22875.954535499535</v>
      </c>
      <c r="E10" s="7">
        <v>20.597834085628971</v>
      </c>
      <c r="F10" s="7">
        <v>18.438106387765188</v>
      </c>
      <c r="G10" s="7">
        <v>22.93938894089807</v>
      </c>
      <c r="H10" s="6">
        <v>14916.784777288827</v>
      </c>
      <c r="I10" s="7">
        <v>13.431284690517584</v>
      </c>
      <c r="J10" s="7">
        <v>11.645996841330376</v>
      </c>
      <c r="K10" s="7">
        <v>15.442417364386024</v>
      </c>
    </row>
    <row r="11" spans="1:11" x14ac:dyDescent="0.65">
      <c r="A11" s="5" t="s">
        <v>84</v>
      </c>
      <c r="B11" s="5" t="s">
        <v>85</v>
      </c>
      <c r="C11" s="6">
        <v>88101</v>
      </c>
      <c r="D11" s="6">
        <v>17017.036037000395</v>
      </c>
      <c r="E11" s="7">
        <v>19.315372171712461</v>
      </c>
      <c r="F11" s="7">
        <v>17.233295023890513</v>
      </c>
      <c r="G11" s="7">
        <v>21.583402052025274</v>
      </c>
      <c r="H11" s="6">
        <v>10024.298385707762</v>
      </c>
      <c r="I11" s="7">
        <v>11.378189107623934</v>
      </c>
      <c r="J11" s="7">
        <v>9.7181706625289053</v>
      </c>
      <c r="K11" s="7">
        <v>13.280055100123839</v>
      </c>
    </row>
    <row r="12" spans="1:11" x14ac:dyDescent="0.65">
      <c r="A12" s="5" t="s">
        <v>86</v>
      </c>
      <c r="B12" s="5" t="s">
        <v>87</v>
      </c>
      <c r="C12" s="6">
        <v>88142</v>
      </c>
      <c r="D12" s="6">
        <v>16788.772422713781</v>
      </c>
      <c r="E12" s="7">
        <v>19.047414879074427</v>
      </c>
      <c r="F12" s="7">
        <v>16.844026960601379</v>
      </c>
      <c r="G12" s="7">
        <v>21.464631874796535</v>
      </c>
      <c r="H12" s="6">
        <v>10110.891818639921</v>
      </c>
      <c r="I12" s="7">
        <v>11.471139546005221</v>
      </c>
      <c r="J12" s="7">
        <v>9.7253652956390759</v>
      </c>
      <c r="K12" s="7">
        <v>13.483486493274386</v>
      </c>
    </row>
    <row r="13" spans="1:11" x14ac:dyDescent="0.65">
      <c r="A13" s="5" t="s">
        <v>88</v>
      </c>
      <c r="B13" s="5" t="s">
        <v>89</v>
      </c>
      <c r="C13" s="6">
        <v>85214</v>
      </c>
      <c r="D13" s="6">
        <v>16453.944193733962</v>
      </c>
      <c r="E13" s="7">
        <v>19.308968237301336</v>
      </c>
      <c r="F13" s="7">
        <v>17.089369409158049</v>
      </c>
      <c r="G13" s="7">
        <v>21.741256908834362</v>
      </c>
      <c r="H13" s="6">
        <v>9937.1749158945768</v>
      </c>
      <c r="I13" s="7">
        <v>11.66143464207123</v>
      </c>
      <c r="J13" s="7">
        <v>9.8737744224162594</v>
      </c>
      <c r="K13" s="7">
        <v>13.723469895086243</v>
      </c>
    </row>
    <row r="14" spans="1:11" x14ac:dyDescent="0.65">
      <c r="A14" s="5" t="s">
        <v>90</v>
      </c>
      <c r="B14" s="5" t="s">
        <v>91</v>
      </c>
      <c r="C14" s="6">
        <v>466732</v>
      </c>
      <c r="D14" s="6">
        <v>78738.983135410628</v>
      </c>
      <c r="E14" s="7">
        <v>16.87027740446565</v>
      </c>
      <c r="F14" s="7">
        <v>15.072882763608003</v>
      </c>
      <c r="G14" s="7">
        <v>18.834472531284394</v>
      </c>
      <c r="H14" s="6">
        <v>44703.087885391542</v>
      </c>
      <c r="I14" s="7">
        <v>9.5778922133883135</v>
      </c>
      <c r="J14" s="7">
        <v>8.1884896769619324</v>
      </c>
      <c r="K14" s="7">
        <v>11.174352004655933</v>
      </c>
    </row>
    <row r="15" spans="1:11" x14ac:dyDescent="0.65">
      <c r="A15" s="5" t="s">
        <v>92</v>
      </c>
      <c r="B15" s="5" t="s">
        <v>93</v>
      </c>
      <c r="C15" s="6">
        <v>133941</v>
      </c>
      <c r="D15" s="6">
        <v>26563.302730905554</v>
      </c>
      <c r="E15" s="7">
        <v>19.832092287578526</v>
      </c>
      <c r="F15" s="7">
        <v>17.372219935589136</v>
      </c>
      <c r="G15" s="7">
        <v>22.545239466461663</v>
      </c>
      <c r="H15" s="6">
        <v>16942.18137737416</v>
      </c>
      <c r="I15" s="7">
        <v>12.648988268994676</v>
      </c>
      <c r="J15" s="7">
        <v>10.647699313703459</v>
      </c>
      <c r="K15" s="7">
        <v>14.963437022149172</v>
      </c>
    </row>
    <row r="16" spans="1:11" x14ac:dyDescent="0.65">
      <c r="A16" s="5" t="s">
        <v>94</v>
      </c>
      <c r="B16" s="5" t="s">
        <v>95</v>
      </c>
      <c r="C16" s="6">
        <v>319330</v>
      </c>
      <c r="D16" s="6">
        <v>63509.001319547489</v>
      </c>
      <c r="E16" s="7">
        <v>19.888203839146804</v>
      </c>
      <c r="F16" s="7">
        <v>17.35635173370385</v>
      </c>
      <c r="G16" s="7">
        <v>22.687996757108106</v>
      </c>
      <c r="H16" s="6">
        <v>39615.877969980378</v>
      </c>
      <c r="I16" s="7">
        <v>12.405936795785042</v>
      </c>
      <c r="J16" s="7">
        <v>10.34728010478231</v>
      </c>
      <c r="K16" s="7">
        <v>14.806531880306876</v>
      </c>
    </row>
    <row r="17" spans="1:11" x14ac:dyDescent="0.65">
      <c r="A17" s="5" t="s">
        <v>96</v>
      </c>
      <c r="B17" s="5" t="s">
        <v>97</v>
      </c>
      <c r="C17" s="6">
        <v>599431</v>
      </c>
      <c r="D17" s="6">
        <v>104450.62533083942</v>
      </c>
      <c r="E17" s="7">
        <v>17.424962227652461</v>
      </c>
      <c r="F17" s="7">
        <v>15.965090267118608</v>
      </c>
      <c r="G17" s="7">
        <v>18.988163608894052</v>
      </c>
      <c r="H17" s="6">
        <v>63707.273519461269</v>
      </c>
      <c r="I17" s="7">
        <v>10.627957766525467</v>
      </c>
      <c r="J17" s="7">
        <v>9.4698473930860629</v>
      </c>
      <c r="K17" s="7">
        <v>11.909067458226136</v>
      </c>
    </row>
    <row r="18" spans="1:11" x14ac:dyDescent="0.65">
      <c r="A18" s="5" t="s">
        <v>98</v>
      </c>
      <c r="B18" s="5" t="s">
        <v>99</v>
      </c>
      <c r="C18" s="6">
        <v>200413</v>
      </c>
      <c r="D18" s="6">
        <v>39797.931299777243</v>
      </c>
      <c r="E18" s="7">
        <v>19.857958964626668</v>
      </c>
      <c r="F18" s="7">
        <v>17.313856928854506</v>
      </c>
      <c r="G18" s="7">
        <v>22.673383674116508</v>
      </c>
      <c r="H18" s="6">
        <v>24569.208783051508</v>
      </c>
      <c r="I18" s="7">
        <v>12.259288959823717</v>
      </c>
      <c r="J18" s="7">
        <v>10.215444689422581</v>
      </c>
      <c r="K18" s="7">
        <v>14.645351569633647</v>
      </c>
    </row>
    <row r="19" spans="1:11" x14ac:dyDescent="0.65">
      <c r="A19" s="5" t="s">
        <v>100</v>
      </c>
      <c r="B19" s="5" t="s">
        <v>101</v>
      </c>
      <c r="C19" s="6">
        <v>70184</v>
      </c>
      <c r="D19" s="6">
        <v>13674.521760909702</v>
      </c>
      <c r="E19" s="7">
        <v>19.483816483685317</v>
      </c>
      <c r="F19" s="7">
        <v>17.374235975739012</v>
      </c>
      <c r="G19" s="7">
        <v>21.782016651929808</v>
      </c>
      <c r="H19" s="6">
        <v>8627.9149591780588</v>
      </c>
      <c r="I19" s="7">
        <v>12.293279036786247</v>
      </c>
      <c r="J19" s="7">
        <v>10.595325511037803</v>
      </c>
      <c r="K19" s="7">
        <v>14.220058922229986</v>
      </c>
    </row>
    <row r="20" spans="1:11" x14ac:dyDescent="0.65">
      <c r="A20" s="5" t="s">
        <v>102</v>
      </c>
      <c r="B20" s="5" t="s">
        <v>103</v>
      </c>
      <c r="C20" s="6">
        <v>75212</v>
      </c>
      <c r="D20" s="6">
        <v>14271.654539992594</v>
      </c>
      <c r="E20" s="7">
        <v>18.975236052747693</v>
      </c>
      <c r="F20" s="7">
        <v>16.821769383435367</v>
      </c>
      <c r="G20" s="7">
        <v>21.333675612320064</v>
      </c>
      <c r="H20" s="6">
        <v>8895.3460015721848</v>
      </c>
      <c r="I20" s="7">
        <v>11.82703026321888</v>
      </c>
      <c r="J20" s="7">
        <v>10.115832862462371</v>
      </c>
      <c r="K20" s="7">
        <v>13.783306015836713</v>
      </c>
    </row>
    <row r="21" spans="1:11" x14ac:dyDescent="0.65">
      <c r="A21" s="5" t="s">
        <v>104</v>
      </c>
      <c r="B21" s="5" t="s">
        <v>105</v>
      </c>
      <c r="C21" s="6">
        <v>77468</v>
      </c>
      <c r="D21" s="6">
        <v>15526.174411941472</v>
      </c>
      <c r="E21" s="7">
        <v>20.04204886138983</v>
      </c>
      <c r="F21" s="7">
        <v>17.416384268928667</v>
      </c>
      <c r="G21" s="7">
        <v>22.953533059057435</v>
      </c>
      <c r="H21" s="6">
        <v>9732.4775939409428</v>
      </c>
      <c r="I21" s="7">
        <v>12.563223000388474</v>
      </c>
      <c r="J21" s="7">
        <v>10.444825783027072</v>
      </c>
      <c r="K21" s="7">
        <v>15.039117525438797</v>
      </c>
    </row>
    <row r="22" spans="1:11" x14ac:dyDescent="0.65">
      <c r="A22" s="5" t="s">
        <v>106</v>
      </c>
      <c r="B22" s="5" t="s">
        <v>107</v>
      </c>
      <c r="C22" s="6">
        <v>23052</v>
      </c>
      <c r="D22" s="6">
        <v>5079.8735179727364</v>
      </c>
      <c r="E22" s="7">
        <v>22.036584756085098</v>
      </c>
      <c r="F22" s="7">
        <v>19.398940439027822</v>
      </c>
      <c r="G22" s="7">
        <v>24.92197458248053</v>
      </c>
      <c r="H22" s="6">
        <v>3253.8541086344844</v>
      </c>
      <c r="I22" s="7">
        <v>14.115278972039235</v>
      </c>
      <c r="J22" s="7">
        <v>11.904094609343836</v>
      </c>
      <c r="K22" s="7">
        <v>16.659519357199567</v>
      </c>
    </row>
    <row r="23" spans="1:11" x14ac:dyDescent="0.65">
      <c r="A23" s="5" t="s">
        <v>108</v>
      </c>
      <c r="B23" s="5" t="s">
        <v>109</v>
      </c>
      <c r="C23" s="6">
        <v>118234</v>
      </c>
      <c r="D23" s="6">
        <v>24707.098408863574</v>
      </c>
      <c r="E23" s="7">
        <v>20.896779614039591</v>
      </c>
      <c r="F23" s="7">
        <v>18.558960294808209</v>
      </c>
      <c r="G23" s="7">
        <v>23.444313411543352</v>
      </c>
      <c r="H23" s="6">
        <v>16308.797097416618</v>
      </c>
      <c r="I23" s="7">
        <v>13.793660958283249</v>
      </c>
      <c r="J23" s="7">
        <v>11.85759081292748</v>
      </c>
      <c r="K23" s="7">
        <v>15.988505101055821</v>
      </c>
    </row>
    <row r="24" spans="1:11" x14ac:dyDescent="0.65">
      <c r="A24" s="5" t="s">
        <v>110</v>
      </c>
      <c r="B24" s="5" t="s">
        <v>111</v>
      </c>
      <c r="C24" s="6">
        <v>287748</v>
      </c>
      <c r="D24" s="6">
        <v>55682.758918288688</v>
      </c>
      <c r="E24" s="7">
        <v>19.351223611732728</v>
      </c>
      <c r="F24" s="7">
        <v>17.254429431256998</v>
      </c>
      <c r="G24" s="7">
        <v>21.636198055509393</v>
      </c>
      <c r="H24" s="6">
        <v>35849.011322909762</v>
      </c>
      <c r="I24" s="7">
        <v>12.458474541233914</v>
      </c>
      <c r="J24" s="7">
        <v>10.758105548357911</v>
      </c>
      <c r="K24" s="7">
        <v>14.384276681199534</v>
      </c>
    </row>
    <row r="25" spans="1:11" x14ac:dyDescent="0.65">
      <c r="A25" s="5" t="s">
        <v>112</v>
      </c>
      <c r="B25" s="5" t="s">
        <v>113</v>
      </c>
      <c r="C25" s="6">
        <v>17926</v>
      </c>
      <c r="D25" s="6">
        <v>3725.1931643739449</v>
      </c>
      <c r="E25" s="7">
        <v>20.780950375844832</v>
      </c>
      <c r="F25" s="7">
        <v>17.316805502449132</v>
      </c>
      <c r="G25" s="7">
        <v>24.730806765045486</v>
      </c>
      <c r="H25" s="6">
        <v>2324.4210965262801</v>
      </c>
      <c r="I25" s="7">
        <v>12.966758320463462</v>
      </c>
      <c r="J25" s="7">
        <v>10.159753577852706</v>
      </c>
      <c r="K25" s="7">
        <v>16.407663409136802</v>
      </c>
    </row>
    <row r="26" spans="1:11" x14ac:dyDescent="0.65">
      <c r="A26" s="5" t="s">
        <v>114</v>
      </c>
      <c r="B26" s="5" t="s">
        <v>115</v>
      </c>
      <c r="C26" s="6">
        <v>123579</v>
      </c>
      <c r="D26" s="6">
        <v>25328.171378172636</v>
      </c>
      <c r="E26" s="7">
        <v>20.495530290884886</v>
      </c>
      <c r="F26" s="7">
        <v>18.132024162384283</v>
      </c>
      <c r="G26" s="7">
        <v>23.080264208343767</v>
      </c>
      <c r="H26" s="6">
        <v>15819.104091010166</v>
      </c>
      <c r="I26" s="7">
        <v>12.800802799027478</v>
      </c>
      <c r="J26" s="7">
        <v>10.865993700382855</v>
      </c>
      <c r="K26" s="7">
        <v>15.022063702544431</v>
      </c>
    </row>
    <row r="27" spans="1:11" x14ac:dyDescent="0.65">
      <c r="A27" s="5" t="s">
        <v>116</v>
      </c>
      <c r="B27" s="5" t="s">
        <v>117</v>
      </c>
      <c r="C27" s="6">
        <v>150578</v>
      </c>
      <c r="D27" s="6">
        <v>28594.099262382882</v>
      </c>
      <c r="E27" s="7">
        <v>18.989559738064578</v>
      </c>
      <c r="F27" s="7">
        <v>16.984981328798447</v>
      </c>
      <c r="G27" s="7">
        <v>21.170387025030816</v>
      </c>
      <c r="H27" s="6">
        <v>17591.957007583747</v>
      </c>
      <c r="I27" s="7">
        <v>11.682953026062073</v>
      </c>
      <c r="J27" s="7">
        <v>10.078609395107723</v>
      </c>
      <c r="K27" s="7">
        <v>13.504327522848303</v>
      </c>
    </row>
    <row r="28" spans="1:11" x14ac:dyDescent="0.65">
      <c r="A28" s="5" t="s">
        <v>118</v>
      </c>
      <c r="B28" s="5" t="s">
        <v>119</v>
      </c>
      <c r="C28" s="6">
        <v>99383</v>
      </c>
      <c r="D28" s="6">
        <v>20513.845259446411</v>
      </c>
      <c r="E28" s="7">
        <v>20.641201472531932</v>
      </c>
      <c r="F28" s="7">
        <v>18.214556861525658</v>
      </c>
      <c r="G28" s="7">
        <v>23.299038008960238</v>
      </c>
      <c r="H28" s="6">
        <v>12841.240808388178</v>
      </c>
      <c r="I28" s="7">
        <v>12.920963151030035</v>
      </c>
      <c r="J28" s="7">
        <v>10.936034142035668</v>
      </c>
      <c r="K28" s="7">
        <v>15.204659619854191</v>
      </c>
    </row>
    <row r="29" spans="1:11" x14ac:dyDescent="0.65">
      <c r="A29" s="5" t="s">
        <v>120</v>
      </c>
      <c r="B29" s="5" t="s">
        <v>121</v>
      </c>
      <c r="C29" s="6">
        <v>19169</v>
      </c>
      <c r="D29" s="6">
        <v>3858.9948347288987</v>
      </c>
      <c r="E29" s="7">
        <v>20.131435310808591</v>
      </c>
      <c r="F29" s="7">
        <v>17.228165789604493</v>
      </c>
      <c r="G29" s="7">
        <v>23.385729733479614</v>
      </c>
      <c r="H29" s="6">
        <v>2414.0493161802187</v>
      </c>
      <c r="I29" s="7">
        <v>12.593506787940001</v>
      </c>
      <c r="J29" s="7">
        <v>10.214048352011964</v>
      </c>
      <c r="K29" s="7">
        <v>15.432008837281231</v>
      </c>
    </row>
    <row r="30" spans="1:11" x14ac:dyDescent="0.65">
      <c r="A30" s="5" t="s">
        <v>122</v>
      </c>
      <c r="B30" s="5" t="s">
        <v>123</v>
      </c>
      <c r="C30" s="6">
        <v>96974</v>
      </c>
      <c r="D30" s="6">
        <v>20419.831046087405</v>
      </c>
      <c r="E30" s="7">
        <v>21.057016361176608</v>
      </c>
      <c r="F30" s="7">
        <v>18.531125382179631</v>
      </c>
      <c r="G30" s="7">
        <v>23.826507461020807</v>
      </c>
      <c r="H30" s="6">
        <v>13020.203422468581</v>
      </c>
      <c r="I30" s="7">
        <v>13.426488978972282</v>
      </c>
      <c r="J30" s="7">
        <v>11.34006288058451</v>
      </c>
      <c r="K30" s="7">
        <v>15.828258264331788</v>
      </c>
    </row>
    <row r="31" spans="1:11" x14ac:dyDescent="0.65">
      <c r="A31" s="5" t="s">
        <v>124</v>
      </c>
      <c r="B31" s="5" t="s">
        <v>125</v>
      </c>
      <c r="C31" s="6">
        <v>276174</v>
      </c>
      <c r="D31" s="6">
        <v>54172.426654669063</v>
      </c>
      <c r="E31" s="7">
        <v>19.615324633987655</v>
      </c>
      <c r="F31" s="7">
        <v>17.316841017491559</v>
      </c>
      <c r="G31" s="7">
        <v>22.137207752654877</v>
      </c>
      <c r="H31" s="6">
        <v>34354.716181308264</v>
      </c>
      <c r="I31" s="7">
        <v>12.439518630033335</v>
      </c>
      <c r="J31" s="7">
        <v>10.577492147849895</v>
      </c>
      <c r="K31" s="7">
        <v>14.575900988247724</v>
      </c>
    </row>
    <row r="32" spans="1:11" x14ac:dyDescent="0.65">
      <c r="A32" s="5" t="s">
        <v>126</v>
      </c>
      <c r="B32" s="5" t="s">
        <v>127</v>
      </c>
      <c r="C32" s="6">
        <v>84106</v>
      </c>
      <c r="D32" s="6">
        <v>16452.805381207923</v>
      </c>
      <c r="E32" s="7">
        <v>19.561987707426251</v>
      </c>
      <c r="F32" s="7">
        <v>17.523192919272716</v>
      </c>
      <c r="G32" s="7">
        <v>21.775365094925089</v>
      </c>
      <c r="H32" s="6">
        <v>10139.131608299373</v>
      </c>
      <c r="I32" s="7">
        <v>12.05518227986038</v>
      </c>
      <c r="J32" s="7">
        <v>10.400333104716825</v>
      </c>
      <c r="K32" s="7">
        <v>13.932398919961747</v>
      </c>
    </row>
    <row r="33" spans="1:11" x14ac:dyDescent="0.65">
      <c r="A33" s="5" t="s">
        <v>128</v>
      </c>
      <c r="B33" s="5" t="s">
        <v>129</v>
      </c>
      <c r="C33" s="6">
        <v>81006</v>
      </c>
      <c r="D33" s="6">
        <v>15599.879195708903</v>
      </c>
      <c r="E33" s="7">
        <v>19.257683623075948</v>
      </c>
      <c r="F33" s="7">
        <v>17.19186166562443</v>
      </c>
      <c r="G33" s="7">
        <v>21.507267911258047</v>
      </c>
      <c r="H33" s="6">
        <v>10011.312066179215</v>
      </c>
      <c r="I33" s="7">
        <v>12.358729064734977</v>
      </c>
      <c r="J33" s="7">
        <v>10.694998237331406</v>
      </c>
      <c r="K33" s="7">
        <v>14.240003889018263</v>
      </c>
    </row>
    <row r="34" spans="1:11" x14ac:dyDescent="0.65">
      <c r="A34" s="5" t="s">
        <v>130</v>
      </c>
      <c r="B34" s="5" t="s">
        <v>131</v>
      </c>
      <c r="C34" s="6">
        <v>151067</v>
      </c>
      <c r="D34" s="6">
        <v>27489.90445526184</v>
      </c>
      <c r="E34" s="7">
        <v>18.197160501805055</v>
      </c>
      <c r="F34" s="7">
        <v>15.902684892333276</v>
      </c>
      <c r="G34" s="7">
        <v>20.7410404128815</v>
      </c>
      <c r="H34" s="6">
        <v>16794.790305254981</v>
      </c>
      <c r="I34" s="7">
        <v>11.117444779637498</v>
      </c>
      <c r="J34" s="7">
        <v>9.3143411708327672</v>
      </c>
      <c r="K34" s="7">
        <v>13.218720487940402</v>
      </c>
    </row>
    <row r="35" spans="1:11" ht="15.5" x14ac:dyDescent="0.7">
      <c r="A35" s="32" t="s">
        <v>132</v>
      </c>
      <c r="B35" s="31" t="s">
        <v>133</v>
      </c>
      <c r="C35" s="49" t="s">
        <v>52</v>
      </c>
      <c r="D35" s="49" t="s">
        <v>53</v>
      </c>
      <c r="E35" s="50" t="s">
        <v>54</v>
      </c>
      <c r="F35" s="51" t="s">
        <v>60</v>
      </c>
      <c r="G35" s="51" t="s">
        <v>60</v>
      </c>
      <c r="H35" s="49" t="s">
        <v>55</v>
      </c>
      <c r="I35" s="51" t="s">
        <v>56</v>
      </c>
      <c r="J35" s="50" t="s">
        <v>60</v>
      </c>
      <c r="K35" s="50" t="s">
        <v>60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914A-9754-4638-BABE-5D416106BF01}">
  <dimension ref="A1:K128"/>
  <sheetViews>
    <sheetView topLeftCell="A5" zoomScale="60" zoomScaleNormal="60" workbookViewId="0"/>
  </sheetViews>
  <sheetFormatPr defaultColWidth="9.1328125" defaultRowHeight="15.25" x14ac:dyDescent="0.65"/>
  <cols>
    <col min="1" max="1" width="14.7265625" style="5" customWidth="1"/>
    <col min="2" max="2" width="53.26953125" style="5" customWidth="1"/>
    <col min="3" max="3" width="26.1328125" style="5" bestFit="1" customWidth="1"/>
    <col min="4" max="4" width="20.1328125" style="5" customWidth="1"/>
    <col min="5" max="5" width="25.40625" style="5" customWidth="1"/>
    <col min="6" max="6" width="18.26953125" style="5" customWidth="1"/>
    <col min="7" max="7" width="18.1328125" style="5" customWidth="1"/>
    <col min="8" max="8" width="19.26953125" style="5" customWidth="1"/>
    <col min="9" max="9" width="24.86328125" style="5" customWidth="1"/>
    <col min="10" max="10" width="19.54296875" style="5" customWidth="1"/>
    <col min="11" max="11" width="19.40625" style="5" customWidth="1"/>
    <col min="12" max="16384" width="9.1328125" style="5"/>
  </cols>
  <sheetData>
    <row r="1" spans="1:11" ht="15.5" x14ac:dyDescent="0.7">
      <c r="A1" s="4" t="s">
        <v>167</v>
      </c>
    </row>
    <row r="2" spans="1:11" s="44" customFormat="1" ht="21" customHeight="1" x14ac:dyDescent="0.75">
      <c r="A2" s="43" t="s">
        <v>136</v>
      </c>
      <c r="B2" s="43" t="s">
        <v>137</v>
      </c>
      <c r="C2" s="43" t="s">
        <v>166</v>
      </c>
      <c r="D2" s="43" t="s">
        <v>38</v>
      </c>
      <c r="E2" s="43" t="s">
        <v>39</v>
      </c>
      <c r="F2" s="43" t="s">
        <v>64</v>
      </c>
      <c r="G2" s="43" t="s">
        <v>65</v>
      </c>
      <c r="H2" s="43" t="s">
        <v>26</v>
      </c>
      <c r="I2" s="43" t="s">
        <v>40</v>
      </c>
      <c r="J2" s="43" t="s">
        <v>66</v>
      </c>
      <c r="K2" s="43" t="s">
        <v>67</v>
      </c>
    </row>
    <row r="3" spans="1:11" x14ac:dyDescent="0.65">
      <c r="A3" s="5" t="s">
        <v>138</v>
      </c>
      <c r="B3" s="5" t="s">
        <v>139</v>
      </c>
      <c r="C3" s="6">
        <v>325999</v>
      </c>
      <c r="D3" s="6">
        <v>68354</v>
      </c>
      <c r="E3" s="7">
        <v>21</v>
      </c>
      <c r="F3" s="41" t="s">
        <v>60</v>
      </c>
      <c r="G3" s="41" t="s">
        <v>60</v>
      </c>
      <c r="H3" s="6">
        <v>44668</v>
      </c>
      <c r="I3" s="23">
        <v>13.7</v>
      </c>
      <c r="J3" s="45" t="s">
        <v>60</v>
      </c>
      <c r="K3" s="45" t="s">
        <v>60</v>
      </c>
    </row>
    <row r="4" spans="1:11" x14ac:dyDescent="0.65">
      <c r="A4" s="5" t="s">
        <v>140</v>
      </c>
      <c r="B4" s="5" t="s">
        <v>141</v>
      </c>
      <c r="C4" s="6">
        <v>99601</v>
      </c>
      <c r="D4" s="6">
        <v>20628</v>
      </c>
      <c r="E4" s="7">
        <v>20.7</v>
      </c>
      <c r="F4" s="41" t="s">
        <v>60</v>
      </c>
      <c r="G4" s="41" t="s">
        <v>60</v>
      </c>
      <c r="H4" s="6">
        <v>12919</v>
      </c>
      <c r="I4" s="23">
        <v>13</v>
      </c>
      <c r="J4" s="45" t="s">
        <v>60</v>
      </c>
      <c r="K4" s="45" t="s">
        <v>60</v>
      </c>
    </row>
    <row r="5" spans="1:11" x14ac:dyDescent="0.65">
      <c r="A5" s="5" t="s">
        <v>142</v>
      </c>
      <c r="B5" s="5" t="s">
        <v>143</v>
      </c>
      <c r="C5" s="6">
        <v>131822</v>
      </c>
      <c r="D5" s="6">
        <v>27881</v>
      </c>
      <c r="E5" s="7">
        <v>21.2</v>
      </c>
      <c r="F5" s="41" t="s">
        <v>60</v>
      </c>
      <c r="G5" s="41" t="s">
        <v>60</v>
      </c>
      <c r="H5" s="6">
        <v>17924</v>
      </c>
      <c r="I5" s="23">
        <v>13.6</v>
      </c>
      <c r="J5" s="45" t="s">
        <v>60</v>
      </c>
      <c r="K5" s="45" t="s">
        <v>60</v>
      </c>
    </row>
    <row r="6" spans="1:11" x14ac:dyDescent="0.65">
      <c r="A6" s="5" t="s">
        <v>144</v>
      </c>
      <c r="B6" s="5" t="s">
        <v>95</v>
      </c>
      <c r="C6" s="6">
        <v>318580</v>
      </c>
      <c r="D6" s="6">
        <v>63609</v>
      </c>
      <c r="E6" s="7">
        <v>20</v>
      </c>
      <c r="F6" s="41" t="s">
        <v>60</v>
      </c>
      <c r="G6" s="41" t="s">
        <v>60</v>
      </c>
      <c r="H6" s="6">
        <v>39702</v>
      </c>
      <c r="I6" s="23">
        <v>12.5</v>
      </c>
      <c r="J6" s="45" t="s">
        <v>60</v>
      </c>
      <c r="K6" s="45" t="s">
        <v>60</v>
      </c>
    </row>
    <row r="7" spans="1:11" x14ac:dyDescent="0.65">
      <c r="A7" s="5" t="s">
        <v>145</v>
      </c>
      <c r="B7" s="5" t="s">
        <v>146</v>
      </c>
      <c r="C7" s="6">
        <v>265868</v>
      </c>
      <c r="D7" s="6">
        <v>53037</v>
      </c>
      <c r="E7" s="7">
        <v>19.899999999999999</v>
      </c>
      <c r="F7" s="41" t="s">
        <v>60</v>
      </c>
      <c r="G7" s="41" t="s">
        <v>60</v>
      </c>
      <c r="H7" s="6">
        <v>33703</v>
      </c>
      <c r="I7" s="23">
        <v>12.7</v>
      </c>
      <c r="J7" s="45" t="s">
        <v>60</v>
      </c>
      <c r="K7" s="45" t="s">
        <v>60</v>
      </c>
    </row>
    <row r="8" spans="1:11" x14ac:dyDescent="0.65">
      <c r="A8" s="5" t="s">
        <v>147</v>
      </c>
      <c r="B8" s="5" t="s">
        <v>148</v>
      </c>
      <c r="C8" s="6">
        <v>503594</v>
      </c>
      <c r="D8" s="6">
        <v>94768</v>
      </c>
      <c r="E8" s="7">
        <v>18.8</v>
      </c>
      <c r="F8" s="41" t="s">
        <v>60</v>
      </c>
      <c r="G8" s="41" t="s">
        <v>60</v>
      </c>
      <c r="H8" s="6">
        <v>56802</v>
      </c>
      <c r="I8" s="23">
        <v>11.3</v>
      </c>
      <c r="J8" s="45" t="s">
        <v>60</v>
      </c>
      <c r="K8" s="45" t="s">
        <v>60</v>
      </c>
    </row>
    <row r="9" spans="1:11" x14ac:dyDescent="0.65">
      <c r="A9" s="5" t="s">
        <v>149</v>
      </c>
      <c r="B9" s="5" t="s">
        <v>150</v>
      </c>
      <c r="C9" s="6">
        <v>1080681</v>
      </c>
      <c r="D9" s="6">
        <v>193148</v>
      </c>
      <c r="E9" s="7">
        <v>17.899999999999999</v>
      </c>
      <c r="F9" s="41" t="s">
        <v>60</v>
      </c>
      <c r="G9" s="41" t="s">
        <v>60</v>
      </c>
      <c r="H9" s="6">
        <v>112887</v>
      </c>
      <c r="I9" s="23">
        <v>10.4</v>
      </c>
      <c r="J9" s="45" t="s">
        <v>60</v>
      </c>
      <c r="K9" s="45" t="s">
        <v>60</v>
      </c>
    </row>
    <row r="10" spans="1:11" x14ac:dyDescent="0.65">
      <c r="A10" s="5" t="s">
        <v>151</v>
      </c>
      <c r="B10" s="5" t="s">
        <v>99</v>
      </c>
      <c r="C10" s="6">
        <v>276808</v>
      </c>
      <c r="D10" s="6">
        <v>55628</v>
      </c>
      <c r="E10" s="7">
        <v>20.100000000000001</v>
      </c>
      <c r="F10" s="41" t="s">
        <v>60</v>
      </c>
      <c r="G10" s="41" t="s">
        <v>60</v>
      </c>
      <c r="H10" s="6">
        <v>34269</v>
      </c>
      <c r="I10" s="23">
        <v>12.4</v>
      </c>
      <c r="J10" s="45" t="s">
        <v>60</v>
      </c>
      <c r="K10" s="45" t="s">
        <v>60</v>
      </c>
    </row>
    <row r="11" spans="1:11" x14ac:dyDescent="0.65">
      <c r="A11" s="5" t="s">
        <v>152</v>
      </c>
      <c r="B11" s="5" t="s">
        <v>153</v>
      </c>
      <c r="C11" s="6">
        <v>565123</v>
      </c>
      <c r="D11" s="6">
        <v>110595</v>
      </c>
      <c r="E11" s="7">
        <v>19.600000000000001</v>
      </c>
      <c r="F11" s="41" t="s">
        <v>60</v>
      </c>
      <c r="G11" s="41" t="s">
        <v>60</v>
      </c>
      <c r="H11" s="6">
        <v>67296</v>
      </c>
      <c r="I11" s="23">
        <v>11.9</v>
      </c>
      <c r="J11" s="45" t="s">
        <v>60</v>
      </c>
      <c r="K11" s="45" t="s">
        <v>60</v>
      </c>
    </row>
    <row r="12" spans="1:11" x14ac:dyDescent="0.65">
      <c r="A12" s="5" t="s">
        <v>154</v>
      </c>
      <c r="B12" s="5" t="s">
        <v>155</v>
      </c>
      <c r="C12" s="6">
        <v>782914</v>
      </c>
      <c r="D12" s="6">
        <v>138643</v>
      </c>
      <c r="E12" s="7">
        <v>17.7</v>
      </c>
      <c r="F12" s="41" t="s">
        <v>60</v>
      </c>
      <c r="G12" s="41" t="s">
        <v>60</v>
      </c>
      <c r="H12" s="6">
        <v>82999</v>
      </c>
      <c r="I12" s="23">
        <v>10.6</v>
      </c>
      <c r="J12" s="45" t="s">
        <v>60</v>
      </c>
      <c r="K12" s="45" t="s">
        <v>60</v>
      </c>
    </row>
    <row r="13" spans="1:11" x14ac:dyDescent="0.65">
      <c r="A13" s="5" t="s">
        <v>156</v>
      </c>
      <c r="B13" s="5" t="s">
        <v>157</v>
      </c>
      <c r="C13" s="6">
        <v>17919</v>
      </c>
      <c r="D13" s="6">
        <v>3735</v>
      </c>
      <c r="E13" s="7">
        <v>20.8</v>
      </c>
      <c r="F13" s="41" t="s">
        <v>60</v>
      </c>
      <c r="G13" s="41" t="s">
        <v>60</v>
      </c>
      <c r="H13" s="6">
        <v>2332</v>
      </c>
      <c r="I13" s="23">
        <v>13</v>
      </c>
      <c r="J13" s="45" t="s">
        <v>60</v>
      </c>
      <c r="K13" s="45" t="s">
        <v>60</v>
      </c>
    </row>
    <row r="14" spans="1:11" x14ac:dyDescent="0.65">
      <c r="A14" s="5" t="s">
        <v>158</v>
      </c>
      <c r="B14" s="5" t="s">
        <v>159</v>
      </c>
      <c r="C14" s="6">
        <v>19162</v>
      </c>
      <c r="D14" s="6">
        <v>3865</v>
      </c>
      <c r="E14" s="7">
        <v>20.2</v>
      </c>
      <c r="F14" s="41" t="s">
        <v>60</v>
      </c>
      <c r="G14" s="41" t="s">
        <v>60</v>
      </c>
      <c r="H14" s="6">
        <v>2418</v>
      </c>
      <c r="I14" s="23">
        <v>12.6</v>
      </c>
      <c r="J14" s="45" t="s">
        <v>60</v>
      </c>
      <c r="K14" s="45" t="s">
        <v>60</v>
      </c>
    </row>
    <row r="15" spans="1:11" x14ac:dyDescent="0.65">
      <c r="A15" s="5" t="s">
        <v>160</v>
      </c>
      <c r="B15" s="5" t="s">
        <v>161</v>
      </c>
      <c r="C15" s="6">
        <v>360835</v>
      </c>
      <c r="D15" s="6">
        <v>72694</v>
      </c>
      <c r="E15" s="7">
        <v>20.100000000000001</v>
      </c>
      <c r="F15" s="41" t="s">
        <v>60</v>
      </c>
      <c r="G15" s="41" t="s">
        <v>60</v>
      </c>
      <c r="H15" s="6">
        <v>46493</v>
      </c>
      <c r="I15" s="23">
        <v>12.9</v>
      </c>
      <c r="J15" s="45" t="s">
        <v>60</v>
      </c>
      <c r="K15" s="45" t="s">
        <v>60</v>
      </c>
    </row>
    <row r="16" spans="1:11" x14ac:dyDescent="0.65">
      <c r="A16" s="5" t="s">
        <v>162</v>
      </c>
      <c r="B16" s="5" t="s">
        <v>163</v>
      </c>
      <c r="C16" s="6">
        <v>22976</v>
      </c>
      <c r="D16" s="6">
        <v>5074</v>
      </c>
      <c r="E16" s="7">
        <v>22.1</v>
      </c>
      <c r="F16" s="41" t="s">
        <v>60</v>
      </c>
      <c r="G16" s="41" t="s">
        <v>60</v>
      </c>
      <c r="H16" s="6">
        <v>3252</v>
      </c>
      <c r="I16" s="23">
        <v>14.2</v>
      </c>
      <c r="J16" s="45" t="s">
        <v>60</v>
      </c>
      <c r="K16" s="45" t="s">
        <v>60</v>
      </c>
    </row>
    <row r="17" spans="3:11" x14ac:dyDescent="0.65">
      <c r="C17" s="6"/>
      <c r="D17" s="6"/>
      <c r="E17" s="7"/>
      <c r="F17" s="7"/>
      <c r="G17" s="7"/>
      <c r="H17" s="6"/>
      <c r="I17" s="7"/>
      <c r="J17" s="7"/>
      <c r="K17" s="7"/>
    </row>
    <row r="18" spans="3:11" x14ac:dyDescent="0.65">
      <c r="C18" s="6"/>
      <c r="D18" s="6"/>
      <c r="E18" s="7"/>
      <c r="F18" s="7"/>
      <c r="G18" s="7"/>
      <c r="H18" s="6"/>
      <c r="I18" s="7"/>
      <c r="J18" s="7"/>
      <c r="K18" s="7"/>
    </row>
    <row r="19" spans="3:11" x14ac:dyDescent="0.65">
      <c r="C19" s="6"/>
      <c r="D19" s="6"/>
      <c r="E19" s="7"/>
      <c r="F19" s="7"/>
      <c r="G19" s="7"/>
      <c r="H19" s="6"/>
      <c r="I19" s="7"/>
      <c r="J19" s="7"/>
      <c r="K19" s="7"/>
    </row>
    <row r="20" spans="3:11" x14ac:dyDescent="0.65">
      <c r="C20" s="6"/>
      <c r="D20" s="6"/>
      <c r="E20" s="7"/>
      <c r="F20" s="7"/>
      <c r="G20" s="7"/>
      <c r="H20" s="6"/>
      <c r="I20" s="7"/>
      <c r="J20" s="7"/>
      <c r="K20" s="7"/>
    </row>
    <row r="21" spans="3:11" x14ac:dyDescent="0.65">
      <c r="C21" s="6"/>
      <c r="D21" s="6"/>
      <c r="E21" s="7"/>
      <c r="F21" s="7"/>
      <c r="G21" s="7"/>
      <c r="H21" s="6"/>
      <c r="I21" s="7"/>
      <c r="J21" s="7"/>
      <c r="K21" s="7"/>
    </row>
    <row r="22" spans="3:11" x14ac:dyDescent="0.65">
      <c r="C22" s="6"/>
      <c r="D22" s="6"/>
      <c r="E22" s="7"/>
      <c r="F22" s="7"/>
      <c r="G22" s="7"/>
      <c r="H22" s="6"/>
      <c r="I22" s="7"/>
      <c r="J22" s="7"/>
      <c r="K22" s="7"/>
    </row>
    <row r="23" spans="3:11" x14ac:dyDescent="0.65">
      <c r="C23" s="6"/>
      <c r="D23" s="6"/>
      <c r="E23" s="7"/>
      <c r="F23" s="7"/>
      <c r="G23" s="7"/>
      <c r="H23" s="6"/>
      <c r="I23" s="7"/>
      <c r="J23" s="7"/>
      <c r="K23" s="7"/>
    </row>
    <row r="24" spans="3:11" x14ac:dyDescent="0.65">
      <c r="C24" s="6"/>
      <c r="D24" s="6"/>
      <c r="E24" s="7"/>
      <c r="F24" s="7"/>
      <c r="G24" s="7"/>
      <c r="H24" s="6"/>
      <c r="I24" s="7"/>
      <c r="J24" s="7"/>
      <c r="K24" s="7"/>
    </row>
    <row r="25" spans="3:11" x14ac:dyDescent="0.65">
      <c r="C25" s="6"/>
      <c r="D25" s="6"/>
      <c r="E25" s="7"/>
      <c r="F25" s="7"/>
      <c r="G25" s="7"/>
      <c r="H25" s="6"/>
      <c r="I25" s="7"/>
      <c r="J25" s="7"/>
      <c r="K25" s="7"/>
    </row>
    <row r="26" spans="3:11" x14ac:dyDescent="0.65">
      <c r="C26" s="6"/>
      <c r="D26" s="6"/>
      <c r="E26" s="7"/>
      <c r="F26" s="7"/>
      <c r="G26" s="7"/>
      <c r="H26" s="6"/>
      <c r="I26" s="7"/>
      <c r="J26" s="7"/>
      <c r="K26" s="7"/>
    </row>
    <row r="27" spans="3:11" x14ac:dyDescent="0.65">
      <c r="C27" s="6"/>
      <c r="D27" s="6"/>
      <c r="E27" s="7"/>
      <c r="F27" s="7"/>
      <c r="G27" s="7"/>
      <c r="H27" s="6"/>
      <c r="I27" s="7"/>
      <c r="J27" s="7"/>
      <c r="K27" s="7"/>
    </row>
    <row r="28" spans="3:11" x14ac:dyDescent="0.65">
      <c r="C28" s="6"/>
      <c r="D28" s="6"/>
      <c r="E28" s="7"/>
      <c r="F28" s="7"/>
      <c r="G28" s="7"/>
      <c r="H28" s="6"/>
      <c r="I28" s="7"/>
      <c r="J28" s="7"/>
      <c r="K28" s="7"/>
    </row>
    <row r="29" spans="3:11" x14ac:dyDescent="0.65">
      <c r="C29" s="6"/>
      <c r="D29" s="6"/>
      <c r="E29" s="7"/>
      <c r="F29" s="7"/>
      <c r="G29" s="7"/>
      <c r="H29" s="6"/>
      <c r="I29" s="7"/>
      <c r="J29" s="7"/>
      <c r="K29" s="7"/>
    </row>
    <row r="30" spans="3:11" x14ac:dyDescent="0.65">
      <c r="C30" s="6"/>
      <c r="D30" s="6"/>
      <c r="E30" s="7"/>
      <c r="F30" s="7"/>
      <c r="G30" s="7"/>
      <c r="H30" s="6"/>
      <c r="I30" s="7"/>
      <c r="J30" s="7"/>
      <c r="K30" s="7"/>
    </row>
    <row r="31" spans="3:11" x14ac:dyDescent="0.65">
      <c r="C31" s="6"/>
      <c r="D31" s="6"/>
      <c r="E31" s="7"/>
      <c r="F31" s="7"/>
      <c r="G31" s="7"/>
      <c r="H31" s="6"/>
      <c r="I31" s="7"/>
      <c r="J31" s="7"/>
      <c r="K31" s="7"/>
    </row>
    <row r="32" spans="3:11" x14ac:dyDescent="0.65">
      <c r="C32" s="6"/>
      <c r="D32" s="6"/>
      <c r="E32" s="7"/>
      <c r="F32" s="7"/>
      <c r="G32" s="7"/>
      <c r="H32" s="6"/>
      <c r="I32" s="7"/>
      <c r="J32" s="7"/>
      <c r="K32" s="7"/>
    </row>
    <row r="33" spans="3:11" x14ac:dyDescent="0.65">
      <c r="C33" s="6"/>
      <c r="D33" s="6"/>
      <c r="E33" s="7"/>
      <c r="F33" s="7"/>
      <c r="G33" s="7"/>
      <c r="H33" s="6"/>
      <c r="I33" s="7"/>
      <c r="J33" s="7"/>
      <c r="K33" s="7"/>
    </row>
    <row r="34" spans="3:11" x14ac:dyDescent="0.65">
      <c r="C34" s="6"/>
      <c r="D34" s="6"/>
      <c r="E34" s="7"/>
      <c r="F34" s="7"/>
      <c r="G34" s="7"/>
      <c r="H34" s="6"/>
      <c r="I34" s="7"/>
      <c r="J34" s="7"/>
      <c r="K34" s="7"/>
    </row>
    <row r="35" spans="3:11" x14ac:dyDescent="0.65">
      <c r="C35" s="6"/>
      <c r="D35" s="6"/>
      <c r="E35" s="7"/>
      <c r="F35" s="7"/>
      <c r="G35" s="7"/>
      <c r="H35" s="6"/>
      <c r="I35" s="7"/>
      <c r="J35" s="7"/>
      <c r="K35" s="7"/>
    </row>
    <row r="36" spans="3:11" x14ac:dyDescent="0.65">
      <c r="C36" s="6"/>
      <c r="D36" s="6"/>
      <c r="E36" s="7"/>
      <c r="F36" s="7"/>
      <c r="G36" s="7"/>
      <c r="H36" s="6"/>
      <c r="I36" s="7"/>
      <c r="J36" s="7"/>
      <c r="K36" s="7"/>
    </row>
    <row r="37" spans="3:11" x14ac:dyDescent="0.65">
      <c r="C37" s="6"/>
      <c r="D37" s="6"/>
      <c r="E37" s="7"/>
      <c r="F37" s="7"/>
      <c r="G37" s="7"/>
      <c r="H37" s="6"/>
      <c r="I37" s="7"/>
      <c r="J37" s="7"/>
      <c r="K37" s="7"/>
    </row>
    <row r="38" spans="3:11" x14ac:dyDescent="0.65">
      <c r="C38" s="6"/>
      <c r="D38" s="6"/>
      <c r="E38" s="7"/>
      <c r="F38" s="7"/>
      <c r="G38" s="7"/>
      <c r="H38" s="6"/>
      <c r="I38" s="7"/>
      <c r="J38" s="7"/>
      <c r="K38" s="7"/>
    </row>
    <row r="39" spans="3:11" x14ac:dyDescent="0.65">
      <c r="C39" s="6"/>
      <c r="D39" s="6"/>
      <c r="E39" s="7"/>
      <c r="F39" s="7"/>
      <c r="G39" s="7"/>
      <c r="H39" s="6"/>
      <c r="I39" s="7"/>
      <c r="J39" s="7"/>
      <c r="K39" s="7"/>
    </row>
    <row r="40" spans="3:11" x14ac:dyDescent="0.65">
      <c r="C40" s="6"/>
      <c r="D40" s="6"/>
      <c r="E40" s="7"/>
      <c r="F40" s="7"/>
      <c r="G40" s="7"/>
      <c r="H40" s="6"/>
      <c r="I40" s="7"/>
      <c r="J40" s="7"/>
      <c r="K40" s="7"/>
    </row>
    <row r="41" spans="3:11" x14ac:dyDescent="0.65">
      <c r="C41" s="6"/>
      <c r="D41" s="6"/>
      <c r="E41" s="7"/>
      <c r="F41" s="7"/>
      <c r="G41" s="7"/>
      <c r="H41" s="6"/>
      <c r="I41" s="7"/>
      <c r="J41" s="7"/>
      <c r="K41" s="7"/>
    </row>
    <row r="42" spans="3:11" x14ac:dyDescent="0.65">
      <c r="C42" s="6"/>
      <c r="D42" s="6"/>
      <c r="E42" s="7"/>
      <c r="F42" s="7"/>
      <c r="G42" s="7"/>
      <c r="H42" s="6"/>
      <c r="I42" s="7"/>
      <c r="J42" s="7"/>
      <c r="K42" s="7"/>
    </row>
    <row r="43" spans="3:11" x14ac:dyDescent="0.65">
      <c r="C43" s="6"/>
      <c r="D43" s="6"/>
      <c r="E43" s="7"/>
      <c r="F43" s="7"/>
      <c r="G43" s="7"/>
      <c r="H43" s="6"/>
      <c r="I43" s="7"/>
      <c r="J43" s="7"/>
      <c r="K43" s="7"/>
    </row>
    <row r="44" spans="3:11" x14ac:dyDescent="0.65">
      <c r="C44" s="6"/>
      <c r="D44" s="6"/>
      <c r="E44" s="7"/>
      <c r="F44" s="7"/>
      <c r="G44" s="7"/>
      <c r="H44" s="6"/>
      <c r="I44" s="7"/>
      <c r="J44" s="7"/>
      <c r="K44" s="7"/>
    </row>
    <row r="45" spans="3:11" x14ac:dyDescent="0.65">
      <c r="C45" s="6"/>
      <c r="D45" s="6"/>
      <c r="E45" s="7"/>
      <c r="F45" s="7"/>
      <c r="G45" s="7"/>
      <c r="H45" s="6"/>
      <c r="I45" s="7"/>
      <c r="J45" s="7"/>
      <c r="K45" s="7"/>
    </row>
    <row r="46" spans="3:11" x14ac:dyDescent="0.65">
      <c r="C46" s="6"/>
      <c r="D46" s="6"/>
      <c r="E46" s="7"/>
      <c r="F46" s="7"/>
      <c r="G46" s="7"/>
      <c r="H46" s="6"/>
      <c r="I46" s="7"/>
      <c r="J46" s="7"/>
      <c r="K46" s="7"/>
    </row>
    <row r="47" spans="3:11" x14ac:dyDescent="0.65">
      <c r="C47" s="6"/>
      <c r="D47" s="6"/>
      <c r="E47" s="7"/>
      <c r="F47" s="7"/>
      <c r="G47" s="7"/>
      <c r="H47" s="6"/>
      <c r="I47" s="7"/>
      <c r="J47" s="7"/>
      <c r="K47" s="7"/>
    </row>
    <row r="48" spans="3:11" x14ac:dyDescent="0.65">
      <c r="C48" s="6"/>
      <c r="D48" s="6"/>
      <c r="E48" s="7"/>
      <c r="F48" s="7"/>
      <c r="G48" s="7"/>
      <c r="H48" s="6"/>
      <c r="I48" s="7"/>
      <c r="J48" s="7"/>
      <c r="K48" s="7"/>
    </row>
    <row r="49" spans="3:11" x14ac:dyDescent="0.65">
      <c r="C49" s="6"/>
      <c r="D49" s="6"/>
      <c r="E49" s="7"/>
      <c r="F49" s="7"/>
      <c r="G49" s="7"/>
      <c r="H49" s="6"/>
      <c r="I49" s="7"/>
      <c r="J49" s="7"/>
      <c r="K49" s="7"/>
    </row>
    <row r="50" spans="3:11" x14ac:dyDescent="0.65">
      <c r="C50" s="6"/>
      <c r="D50" s="6"/>
      <c r="E50" s="7"/>
      <c r="F50" s="7"/>
      <c r="G50" s="7"/>
      <c r="H50" s="6"/>
      <c r="I50" s="7"/>
      <c r="J50" s="7"/>
      <c r="K50" s="7"/>
    </row>
    <row r="51" spans="3:11" x14ac:dyDescent="0.65">
      <c r="C51" s="6"/>
      <c r="D51" s="6"/>
      <c r="E51" s="7"/>
      <c r="F51" s="7"/>
      <c r="G51" s="7"/>
      <c r="H51" s="6"/>
      <c r="I51" s="7"/>
      <c r="J51" s="7"/>
      <c r="K51" s="7"/>
    </row>
    <row r="52" spans="3:11" x14ac:dyDescent="0.65">
      <c r="C52" s="6"/>
      <c r="D52" s="6"/>
      <c r="E52" s="7"/>
      <c r="F52" s="7"/>
      <c r="G52" s="7"/>
      <c r="H52" s="6"/>
      <c r="I52" s="7"/>
      <c r="J52" s="7"/>
      <c r="K52" s="7"/>
    </row>
    <row r="53" spans="3:11" x14ac:dyDescent="0.65">
      <c r="C53" s="6"/>
      <c r="D53" s="6"/>
      <c r="E53" s="7"/>
      <c r="F53" s="7"/>
      <c r="G53" s="7"/>
      <c r="H53" s="6"/>
      <c r="I53" s="7"/>
      <c r="J53" s="7"/>
      <c r="K53" s="7"/>
    </row>
    <row r="54" spans="3:11" x14ac:dyDescent="0.65">
      <c r="C54" s="6"/>
      <c r="D54" s="6"/>
      <c r="E54" s="7"/>
      <c r="F54" s="7"/>
      <c r="G54" s="7"/>
      <c r="H54" s="6"/>
      <c r="I54" s="7"/>
      <c r="J54" s="7"/>
      <c r="K54" s="7"/>
    </row>
    <row r="55" spans="3:11" x14ac:dyDescent="0.65">
      <c r="C55" s="6"/>
      <c r="D55" s="6"/>
      <c r="E55" s="7"/>
      <c r="F55" s="7"/>
      <c r="G55" s="7"/>
      <c r="H55" s="6"/>
      <c r="I55" s="7"/>
      <c r="J55" s="7"/>
      <c r="K55" s="7"/>
    </row>
    <row r="56" spans="3:11" x14ac:dyDescent="0.65">
      <c r="C56" s="6"/>
      <c r="D56" s="6"/>
      <c r="E56" s="7"/>
      <c r="F56" s="7"/>
      <c r="G56" s="7"/>
      <c r="H56" s="6"/>
      <c r="I56" s="7"/>
      <c r="J56" s="7"/>
      <c r="K56" s="7"/>
    </row>
    <row r="57" spans="3:11" x14ac:dyDescent="0.65">
      <c r="C57" s="6"/>
      <c r="D57" s="6"/>
      <c r="E57" s="7"/>
      <c r="F57" s="7"/>
      <c r="G57" s="7"/>
      <c r="H57" s="6"/>
      <c r="I57" s="7"/>
      <c r="J57" s="7"/>
      <c r="K57" s="7"/>
    </row>
    <row r="58" spans="3:11" x14ac:dyDescent="0.65">
      <c r="C58" s="6"/>
      <c r="D58" s="6"/>
      <c r="E58" s="7"/>
      <c r="F58" s="7"/>
      <c r="G58" s="7"/>
      <c r="H58" s="6"/>
      <c r="I58" s="7"/>
      <c r="J58" s="7"/>
      <c r="K58" s="7"/>
    </row>
    <row r="59" spans="3:11" x14ac:dyDescent="0.65">
      <c r="C59" s="6"/>
      <c r="D59" s="6"/>
      <c r="E59" s="7"/>
      <c r="F59" s="7"/>
      <c r="G59" s="7"/>
      <c r="H59" s="6"/>
      <c r="I59" s="7"/>
      <c r="J59" s="7"/>
      <c r="K59" s="7"/>
    </row>
    <row r="60" spans="3:11" x14ac:dyDescent="0.65">
      <c r="C60" s="6"/>
      <c r="D60" s="6"/>
      <c r="E60" s="7"/>
      <c r="F60" s="7"/>
      <c r="G60" s="7"/>
      <c r="H60" s="6"/>
      <c r="I60" s="7"/>
      <c r="J60" s="7"/>
      <c r="K60" s="7"/>
    </row>
    <row r="61" spans="3:11" x14ac:dyDescent="0.65">
      <c r="C61" s="6"/>
      <c r="D61" s="6"/>
      <c r="E61" s="7"/>
      <c r="F61" s="7"/>
      <c r="G61" s="7"/>
      <c r="H61" s="6"/>
      <c r="I61" s="7"/>
      <c r="J61" s="7"/>
      <c r="K61" s="7"/>
    </row>
    <row r="62" spans="3:11" x14ac:dyDescent="0.65">
      <c r="C62" s="6"/>
      <c r="D62" s="6"/>
      <c r="E62" s="7"/>
      <c r="F62" s="7"/>
      <c r="G62" s="7"/>
      <c r="H62" s="6"/>
      <c r="I62" s="7"/>
      <c r="J62" s="7"/>
      <c r="K62" s="7"/>
    </row>
    <row r="63" spans="3:11" x14ac:dyDescent="0.65">
      <c r="C63" s="6"/>
      <c r="D63" s="6"/>
      <c r="E63" s="7"/>
      <c r="F63" s="7"/>
      <c r="G63" s="7"/>
      <c r="H63" s="6"/>
      <c r="I63" s="7"/>
      <c r="J63" s="7"/>
      <c r="K63" s="7"/>
    </row>
    <row r="64" spans="3:11" x14ac:dyDescent="0.65">
      <c r="C64" s="6"/>
      <c r="D64" s="6"/>
      <c r="E64" s="7"/>
      <c r="F64" s="7"/>
      <c r="G64" s="7"/>
      <c r="H64" s="6"/>
      <c r="I64" s="7"/>
      <c r="J64" s="7"/>
      <c r="K64" s="7"/>
    </row>
    <row r="65" spans="3:11" x14ac:dyDescent="0.65">
      <c r="C65" s="6"/>
      <c r="D65" s="6"/>
      <c r="E65" s="7"/>
      <c r="F65" s="7"/>
      <c r="G65" s="7"/>
      <c r="H65" s="6"/>
      <c r="I65" s="7"/>
      <c r="J65" s="7"/>
      <c r="K65" s="7"/>
    </row>
    <row r="66" spans="3:11" x14ac:dyDescent="0.65">
      <c r="C66" s="6"/>
      <c r="D66" s="6"/>
      <c r="E66" s="7"/>
      <c r="F66" s="7"/>
      <c r="G66" s="7"/>
      <c r="H66" s="6"/>
      <c r="I66" s="7"/>
      <c r="J66" s="7"/>
      <c r="K66" s="7"/>
    </row>
    <row r="67" spans="3:11" x14ac:dyDescent="0.65">
      <c r="C67" s="6"/>
      <c r="D67" s="6"/>
      <c r="E67" s="7"/>
      <c r="F67" s="7"/>
      <c r="G67" s="7"/>
      <c r="H67" s="6"/>
      <c r="I67" s="7"/>
      <c r="J67" s="7"/>
      <c r="K67" s="7"/>
    </row>
    <row r="68" spans="3:11" x14ac:dyDescent="0.65">
      <c r="C68" s="6"/>
      <c r="D68" s="6"/>
      <c r="E68" s="7"/>
      <c r="F68" s="7"/>
      <c r="G68" s="7"/>
      <c r="H68" s="6"/>
      <c r="I68" s="7"/>
      <c r="J68" s="7"/>
      <c r="K68" s="7"/>
    </row>
    <row r="69" spans="3:11" x14ac:dyDescent="0.65">
      <c r="C69" s="6"/>
      <c r="D69" s="6"/>
      <c r="E69" s="7"/>
      <c r="F69" s="7"/>
      <c r="G69" s="7"/>
      <c r="H69" s="6"/>
      <c r="I69" s="7"/>
      <c r="J69" s="7"/>
      <c r="K69" s="7"/>
    </row>
    <row r="70" spans="3:11" x14ac:dyDescent="0.65">
      <c r="C70" s="6"/>
      <c r="D70" s="6"/>
      <c r="E70" s="7"/>
      <c r="F70" s="7"/>
      <c r="G70" s="7"/>
      <c r="H70" s="6"/>
      <c r="I70" s="7"/>
      <c r="J70" s="7"/>
      <c r="K70" s="7"/>
    </row>
    <row r="71" spans="3:11" x14ac:dyDescent="0.65">
      <c r="C71" s="6"/>
      <c r="D71" s="6"/>
      <c r="E71" s="7"/>
      <c r="F71" s="7"/>
      <c r="G71" s="7"/>
      <c r="H71" s="6"/>
      <c r="I71" s="7"/>
      <c r="J71" s="7"/>
      <c r="K71" s="7"/>
    </row>
    <row r="72" spans="3:11" x14ac:dyDescent="0.65">
      <c r="C72" s="6"/>
      <c r="D72" s="6"/>
      <c r="E72" s="7"/>
      <c r="F72" s="7"/>
      <c r="G72" s="7"/>
      <c r="H72" s="6"/>
      <c r="I72" s="7"/>
      <c r="J72" s="7"/>
      <c r="K72" s="7"/>
    </row>
    <row r="73" spans="3:11" x14ac:dyDescent="0.65">
      <c r="C73" s="6"/>
      <c r="D73" s="6"/>
      <c r="E73" s="7"/>
      <c r="F73" s="7"/>
      <c r="G73" s="7"/>
      <c r="H73" s="6"/>
      <c r="I73" s="7"/>
      <c r="J73" s="7"/>
      <c r="K73" s="7"/>
    </row>
    <row r="74" spans="3:11" x14ac:dyDescent="0.65">
      <c r="C74" s="6"/>
      <c r="D74" s="6"/>
      <c r="E74" s="7"/>
      <c r="F74" s="7"/>
      <c r="G74" s="7"/>
      <c r="H74" s="6"/>
      <c r="I74" s="7"/>
      <c r="J74" s="7"/>
      <c r="K74" s="7"/>
    </row>
    <row r="75" spans="3:11" x14ac:dyDescent="0.65">
      <c r="C75" s="6"/>
      <c r="D75" s="6"/>
      <c r="E75" s="7"/>
      <c r="F75" s="7"/>
      <c r="G75" s="7"/>
      <c r="H75" s="6"/>
      <c r="I75" s="7"/>
      <c r="J75" s="7"/>
      <c r="K75" s="7"/>
    </row>
    <row r="76" spans="3:11" x14ac:dyDescent="0.65">
      <c r="C76" s="6"/>
      <c r="D76" s="6"/>
      <c r="E76" s="7"/>
      <c r="F76" s="7"/>
      <c r="G76" s="7"/>
      <c r="H76" s="6"/>
      <c r="I76" s="7"/>
      <c r="J76" s="7"/>
      <c r="K76" s="7"/>
    </row>
    <row r="77" spans="3:11" x14ac:dyDescent="0.65">
      <c r="C77" s="6"/>
      <c r="D77" s="6"/>
      <c r="E77" s="7"/>
      <c r="F77" s="7"/>
      <c r="G77" s="7"/>
      <c r="H77" s="6"/>
      <c r="I77" s="7"/>
      <c r="J77" s="7"/>
      <c r="K77" s="7"/>
    </row>
    <row r="78" spans="3:11" x14ac:dyDescent="0.65">
      <c r="C78" s="6"/>
      <c r="D78" s="6"/>
      <c r="E78" s="7"/>
      <c r="F78" s="7"/>
      <c r="G78" s="7"/>
      <c r="H78" s="6"/>
      <c r="I78" s="7"/>
      <c r="J78" s="7"/>
      <c r="K78" s="7"/>
    </row>
    <row r="79" spans="3:11" x14ac:dyDescent="0.65">
      <c r="C79" s="6"/>
      <c r="D79" s="6"/>
      <c r="E79" s="7"/>
      <c r="F79" s="7"/>
      <c r="G79" s="7"/>
      <c r="H79" s="6"/>
      <c r="I79" s="7"/>
      <c r="J79" s="7"/>
      <c r="K79" s="7"/>
    </row>
    <row r="80" spans="3:11" x14ac:dyDescent="0.65">
      <c r="C80" s="6"/>
      <c r="D80" s="6"/>
      <c r="E80" s="7"/>
      <c r="F80" s="7"/>
      <c r="G80" s="7"/>
      <c r="H80" s="6"/>
      <c r="I80" s="7"/>
      <c r="J80" s="7"/>
      <c r="K80" s="7"/>
    </row>
    <row r="81" spans="3:11" x14ac:dyDescent="0.65">
      <c r="C81" s="6"/>
      <c r="D81" s="6"/>
      <c r="E81" s="7"/>
      <c r="F81" s="7"/>
      <c r="G81" s="7"/>
      <c r="H81" s="6"/>
      <c r="I81" s="7"/>
      <c r="J81" s="7"/>
      <c r="K81" s="7"/>
    </row>
    <row r="82" spans="3:11" x14ac:dyDescent="0.65">
      <c r="C82" s="6"/>
      <c r="D82" s="6"/>
      <c r="E82" s="7"/>
      <c r="F82" s="7"/>
      <c r="G82" s="7"/>
      <c r="H82" s="6"/>
      <c r="I82" s="7"/>
      <c r="J82" s="7"/>
      <c r="K82" s="7"/>
    </row>
    <row r="83" spans="3:11" x14ac:dyDescent="0.65">
      <c r="C83" s="6"/>
      <c r="D83" s="6"/>
      <c r="E83" s="7"/>
      <c r="F83" s="7"/>
      <c r="G83" s="7"/>
      <c r="H83" s="6"/>
      <c r="I83" s="7"/>
      <c r="J83" s="7"/>
      <c r="K83" s="7"/>
    </row>
    <row r="84" spans="3:11" x14ac:dyDescent="0.65">
      <c r="C84" s="6"/>
      <c r="D84" s="6"/>
      <c r="E84" s="7"/>
      <c r="F84" s="7"/>
      <c r="G84" s="7"/>
      <c r="H84" s="6"/>
      <c r="I84" s="7"/>
      <c r="J84" s="7"/>
      <c r="K84" s="7"/>
    </row>
    <row r="85" spans="3:11" x14ac:dyDescent="0.65">
      <c r="C85" s="6"/>
      <c r="D85" s="6"/>
      <c r="E85" s="7"/>
      <c r="F85" s="7"/>
      <c r="G85" s="7"/>
      <c r="H85" s="6"/>
      <c r="I85" s="7"/>
      <c r="J85" s="7"/>
      <c r="K85" s="7"/>
    </row>
    <row r="86" spans="3:11" x14ac:dyDescent="0.65">
      <c r="C86" s="6"/>
      <c r="D86" s="6"/>
      <c r="E86" s="7"/>
      <c r="F86" s="7"/>
      <c r="G86" s="7"/>
      <c r="H86" s="6"/>
      <c r="I86" s="7"/>
      <c r="J86" s="7"/>
      <c r="K86" s="7"/>
    </row>
    <row r="87" spans="3:11" x14ac:dyDescent="0.65">
      <c r="C87" s="6"/>
      <c r="D87" s="6"/>
      <c r="E87" s="7"/>
      <c r="F87" s="7"/>
      <c r="G87" s="7"/>
      <c r="H87" s="6"/>
      <c r="I87" s="7"/>
      <c r="J87" s="7"/>
      <c r="K87" s="7"/>
    </row>
    <row r="88" spans="3:11" x14ac:dyDescent="0.65">
      <c r="C88" s="6"/>
      <c r="D88" s="6"/>
      <c r="E88" s="7"/>
      <c r="F88" s="7"/>
      <c r="G88" s="7"/>
      <c r="H88" s="6"/>
      <c r="I88" s="7"/>
      <c r="J88" s="7"/>
      <c r="K88" s="7"/>
    </row>
    <row r="89" spans="3:11" x14ac:dyDescent="0.65">
      <c r="C89" s="6"/>
      <c r="D89" s="6"/>
      <c r="E89" s="7"/>
      <c r="F89" s="7"/>
      <c r="G89" s="7"/>
      <c r="H89" s="6"/>
      <c r="I89" s="7"/>
      <c r="J89" s="7"/>
      <c r="K89" s="7"/>
    </row>
    <row r="90" spans="3:11" x14ac:dyDescent="0.65">
      <c r="C90" s="6"/>
      <c r="D90" s="6"/>
      <c r="E90" s="7"/>
      <c r="F90" s="7"/>
      <c r="G90" s="7"/>
      <c r="H90" s="6"/>
      <c r="I90" s="7"/>
      <c r="J90" s="7"/>
      <c r="K90" s="7"/>
    </row>
    <row r="91" spans="3:11" x14ac:dyDescent="0.65">
      <c r="C91" s="6"/>
      <c r="D91" s="6"/>
      <c r="E91" s="7"/>
      <c r="F91" s="7"/>
      <c r="G91" s="7"/>
      <c r="H91" s="6"/>
      <c r="I91" s="7"/>
      <c r="J91" s="7"/>
      <c r="K91" s="7"/>
    </row>
    <row r="92" spans="3:11" x14ac:dyDescent="0.65">
      <c r="C92" s="6"/>
      <c r="D92" s="6"/>
      <c r="E92" s="7"/>
      <c r="F92" s="7"/>
      <c r="G92" s="7"/>
      <c r="H92" s="6"/>
      <c r="I92" s="7"/>
      <c r="J92" s="7"/>
      <c r="K92" s="7"/>
    </row>
    <row r="93" spans="3:11" x14ac:dyDescent="0.65">
      <c r="C93" s="6"/>
      <c r="D93" s="6"/>
      <c r="E93" s="7"/>
      <c r="F93" s="7"/>
      <c r="G93" s="7"/>
      <c r="H93" s="6"/>
      <c r="I93" s="7"/>
      <c r="J93" s="7"/>
      <c r="K93" s="7"/>
    </row>
    <row r="94" spans="3:11" x14ac:dyDescent="0.65">
      <c r="C94" s="6"/>
      <c r="D94" s="6"/>
      <c r="E94" s="7"/>
      <c r="F94" s="7"/>
      <c r="G94" s="7"/>
      <c r="H94" s="6"/>
      <c r="I94" s="7"/>
      <c r="J94" s="7"/>
      <c r="K94" s="7"/>
    </row>
    <row r="95" spans="3:11" x14ac:dyDescent="0.65">
      <c r="C95" s="6"/>
      <c r="D95" s="6"/>
      <c r="E95" s="7"/>
      <c r="F95" s="7"/>
      <c r="G95" s="7"/>
      <c r="H95" s="6"/>
      <c r="I95" s="7"/>
      <c r="J95" s="7"/>
      <c r="K95" s="7"/>
    </row>
    <row r="96" spans="3:11" x14ac:dyDescent="0.65">
      <c r="C96" s="6"/>
      <c r="D96" s="6"/>
      <c r="E96" s="7"/>
      <c r="F96" s="7"/>
      <c r="G96" s="7"/>
      <c r="H96" s="6"/>
      <c r="I96" s="7"/>
      <c r="J96" s="7"/>
      <c r="K96" s="7"/>
    </row>
    <row r="97" spans="3:11" x14ac:dyDescent="0.65">
      <c r="C97" s="6"/>
      <c r="D97" s="6"/>
      <c r="E97" s="7"/>
      <c r="F97" s="7"/>
      <c r="G97" s="7"/>
      <c r="H97" s="6"/>
      <c r="I97" s="7"/>
      <c r="J97" s="7"/>
      <c r="K97" s="7"/>
    </row>
    <row r="98" spans="3:11" x14ac:dyDescent="0.65">
      <c r="C98" s="6"/>
      <c r="D98" s="6"/>
      <c r="E98" s="7"/>
      <c r="F98" s="7"/>
      <c r="G98" s="7"/>
      <c r="H98" s="6"/>
      <c r="I98" s="7"/>
      <c r="J98" s="7"/>
      <c r="K98" s="7"/>
    </row>
    <row r="99" spans="3:11" x14ac:dyDescent="0.65">
      <c r="C99" s="6"/>
      <c r="D99" s="6"/>
      <c r="E99" s="7"/>
      <c r="F99" s="7"/>
      <c r="G99" s="7"/>
      <c r="H99" s="6"/>
      <c r="I99" s="7"/>
      <c r="J99" s="7"/>
      <c r="K99" s="7"/>
    </row>
    <row r="100" spans="3:11" x14ac:dyDescent="0.65">
      <c r="C100" s="6"/>
      <c r="D100" s="6"/>
      <c r="E100" s="7"/>
      <c r="F100" s="7"/>
      <c r="G100" s="7"/>
      <c r="H100" s="6"/>
      <c r="I100" s="7"/>
      <c r="J100" s="7"/>
      <c r="K100" s="7"/>
    </row>
    <row r="101" spans="3:11" x14ac:dyDescent="0.65">
      <c r="C101" s="6"/>
      <c r="D101" s="6"/>
      <c r="E101" s="7"/>
      <c r="F101" s="7"/>
      <c r="G101" s="7"/>
      <c r="H101" s="6"/>
      <c r="I101" s="7"/>
      <c r="J101" s="7"/>
      <c r="K101" s="7"/>
    </row>
    <row r="102" spans="3:11" x14ac:dyDescent="0.65">
      <c r="C102" s="6"/>
      <c r="D102" s="6"/>
      <c r="E102" s="7"/>
      <c r="F102" s="7"/>
      <c r="G102" s="7"/>
      <c r="H102" s="6"/>
      <c r="I102" s="7"/>
      <c r="J102" s="7"/>
      <c r="K102" s="7"/>
    </row>
    <row r="103" spans="3:11" x14ac:dyDescent="0.65">
      <c r="C103" s="6"/>
      <c r="D103" s="6"/>
      <c r="E103" s="7"/>
      <c r="F103" s="7"/>
      <c r="G103" s="7"/>
      <c r="H103" s="6"/>
      <c r="I103" s="7"/>
      <c r="J103" s="7"/>
      <c r="K103" s="7"/>
    </row>
    <row r="104" spans="3:11" x14ac:dyDescent="0.65">
      <c r="C104" s="6"/>
      <c r="D104" s="6"/>
      <c r="E104" s="7"/>
      <c r="F104" s="7"/>
      <c r="G104" s="7"/>
      <c r="H104" s="6"/>
      <c r="I104" s="7"/>
      <c r="J104" s="7"/>
      <c r="K104" s="7"/>
    </row>
    <row r="105" spans="3:11" x14ac:dyDescent="0.65">
      <c r="C105" s="6"/>
      <c r="D105" s="6"/>
      <c r="E105" s="7"/>
      <c r="F105" s="7"/>
      <c r="G105" s="7"/>
      <c r="H105" s="6"/>
      <c r="I105" s="7"/>
      <c r="J105" s="7"/>
      <c r="K105" s="7"/>
    </row>
    <row r="106" spans="3:11" x14ac:dyDescent="0.65">
      <c r="C106" s="6"/>
      <c r="D106" s="6"/>
      <c r="E106" s="7"/>
      <c r="F106" s="7"/>
      <c r="G106" s="7"/>
      <c r="H106" s="6"/>
      <c r="I106" s="7"/>
      <c r="J106" s="7"/>
      <c r="K106" s="7"/>
    </row>
    <row r="107" spans="3:11" x14ac:dyDescent="0.65">
      <c r="C107" s="6"/>
      <c r="D107" s="6"/>
      <c r="E107" s="7"/>
      <c r="F107" s="7"/>
      <c r="G107" s="7"/>
      <c r="H107" s="6"/>
      <c r="I107" s="7"/>
      <c r="J107" s="7"/>
      <c r="K107" s="7"/>
    </row>
    <row r="108" spans="3:11" x14ac:dyDescent="0.65">
      <c r="C108" s="6"/>
      <c r="D108" s="6"/>
      <c r="E108" s="7"/>
      <c r="F108" s="7"/>
      <c r="G108" s="7"/>
      <c r="H108" s="6"/>
      <c r="I108" s="7"/>
      <c r="J108" s="7"/>
      <c r="K108" s="7"/>
    </row>
    <row r="109" spans="3:11" x14ac:dyDescent="0.65">
      <c r="C109" s="6"/>
      <c r="D109" s="6"/>
      <c r="E109" s="7"/>
      <c r="F109" s="7"/>
      <c r="G109" s="7"/>
      <c r="H109" s="6"/>
      <c r="I109" s="7"/>
      <c r="J109" s="7"/>
      <c r="K109" s="7"/>
    </row>
    <row r="110" spans="3:11" x14ac:dyDescent="0.65">
      <c r="C110" s="6"/>
      <c r="D110" s="6"/>
      <c r="E110" s="7"/>
      <c r="F110" s="7"/>
      <c r="G110" s="7"/>
      <c r="H110" s="6"/>
      <c r="I110" s="7"/>
      <c r="J110" s="7"/>
      <c r="K110" s="7"/>
    </row>
    <row r="111" spans="3:11" x14ac:dyDescent="0.65">
      <c r="C111" s="6"/>
      <c r="D111" s="6"/>
      <c r="E111" s="7"/>
      <c r="F111" s="7"/>
      <c r="G111" s="7"/>
      <c r="H111" s="6"/>
      <c r="I111" s="7"/>
      <c r="J111" s="7"/>
      <c r="K111" s="7"/>
    </row>
    <row r="112" spans="3:11" x14ac:dyDescent="0.65">
      <c r="C112" s="6"/>
      <c r="D112" s="6"/>
      <c r="E112" s="7"/>
      <c r="F112" s="7"/>
      <c r="G112" s="7"/>
      <c r="H112" s="6"/>
      <c r="I112" s="7"/>
      <c r="J112" s="7"/>
      <c r="K112" s="7"/>
    </row>
    <row r="113" spans="2:11" x14ac:dyDescent="0.65">
      <c r="C113" s="6"/>
      <c r="D113" s="6"/>
      <c r="E113" s="7"/>
      <c r="F113" s="7"/>
      <c r="G113" s="7"/>
      <c r="H113" s="6"/>
      <c r="I113" s="7"/>
      <c r="J113" s="7"/>
      <c r="K113" s="7"/>
    </row>
    <row r="114" spans="2:11" x14ac:dyDescent="0.65">
      <c r="C114" s="6"/>
      <c r="D114" s="6"/>
      <c r="E114" s="7"/>
      <c r="F114" s="7"/>
      <c r="G114" s="7"/>
      <c r="H114" s="6"/>
      <c r="I114" s="7"/>
      <c r="J114" s="7"/>
      <c r="K114" s="7"/>
    </row>
    <row r="115" spans="2:11" x14ac:dyDescent="0.65">
      <c r="C115" s="6"/>
      <c r="D115" s="6"/>
      <c r="E115" s="7"/>
      <c r="F115" s="7"/>
      <c r="G115" s="7"/>
      <c r="H115" s="6"/>
      <c r="I115" s="7"/>
      <c r="J115" s="7"/>
      <c r="K115" s="7"/>
    </row>
    <row r="116" spans="2:11" x14ac:dyDescent="0.65">
      <c r="C116" s="6"/>
      <c r="D116" s="6"/>
      <c r="E116" s="7"/>
      <c r="F116" s="7"/>
      <c r="G116" s="7"/>
      <c r="H116" s="6"/>
      <c r="I116" s="7"/>
      <c r="J116" s="7"/>
      <c r="K116" s="7"/>
    </row>
    <row r="117" spans="2:11" x14ac:dyDescent="0.65">
      <c r="C117" s="6"/>
      <c r="D117" s="6"/>
      <c r="E117" s="7"/>
      <c r="F117" s="7"/>
      <c r="G117" s="7"/>
      <c r="H117" s="6"/>
      <c r="I117" s="7"/>
      <c r="J117" s="7"/>
      <c r="K117" s="7"/>
    </row>
    <row r="118" spans="2:11" x14ac:dyDescent="0.65">
      <c r="C118" s="6"/>
      <c r="D118" s="6"/>
      <c r="E118" s="7"/>
      <c r="F118" s="7"/>
      <c r="G118" s="7"/>
      <c r="H118" s="6"/>
      <c r="I118" s="7"/>
      <c r="J118" s="7"/>
      <c r="K118" s="7"/>
    </row>
    <row r="119" spans="2:11" x14ac:dyDescent="0.65">
      <c r="C119" s="6"/>
      <c r="D119" s="6"/>
      <c r="E119" s="7"/>
      <c r="F119" s="7"/>
      <c r="G119" s="7"/>
      <c r="H119" s="6"/>
      <c r="I119" s="7"/>
      <c r="J119" s="7"/>
      <c r="K119" s="7"/>
    </row>
    <row r="120" spans="2:11" x14ac:dyDescent="0.65">
      <c r="C120" s="6"/>
      <c r="D120" s="6"/>
      <c r="E120" s="7"/>
      <c r="F120" s="7"/>
      <c r="G120" s="7"/>
      <c r="H120" s="6"/>
      <c r="I120" s="7"/>
      <c r="J120" s="7"/>
      <c r="K120" s="7"/>
    </row>
    <row r="121" spans="2:11" x14ac:dyDescent="0.65">
      <c r="C121" s="6"/>
      <c r="D121" s="6"/>
      <c r="E121" s="7"/>
      <c r="F121" s="7"/>
      <c r="G121" s="7"/>
      <c r="H121" s="6"/>
      <c r="I121" s="7"/>
      <c r="J121" s="7"/>
      <c r="K121" s="7"/>
    </row>
    <row r="122" spans="2:11" x14ac:dyDescent="0.65">
      <c r="C122" s="6"/>
      <c r="D122" s="6"/>
      <c r="E122" s="7"/>
      <c r="F122" s="7"/>
      <c r="G122" s="7"/>
      <c r="H122" s="6"/>
      <c r="I122" s="7"/>
      <c r="J122" s="7"/>
      <c r="K122" s="7"/>
    </row>
    <row r="123" spans="2:11" x14ac:dyDescent="0.65">
      <c r="C123" s="6"/>
      <c r="D123" s="6"/>
      <c r="E123" s="7"/>
      <c r="F123" s="7"/>
      <c r="G123" s="7"/>
      <c r="H123" s="6"/>
      <c r="I123" s="7"/>
      <c r="J123" s="7"/>
      <c r="K123" s="7"/>
    </row>
    <row r="124" spans="2:11" x14ac:dyDescent="0.65">
      <c r="C124" s="6"/>
      <c r="D124" s="6"/>
      <c r="E124" s="7"/>
      <c r="F124" s="7"/>
      <c r="G124" s="7"/>
      <c r="H124" s="6"/>
      <c r="I124" s="7"/>
      <c r="J124" s="7"/>
      <c r="K124" s="7"/>
    </row>
    <row r="125" spans="2:11" x14ac:dyDescent="0.65">
      <c r="C125" s="6"/>
      <c r="D125" s="6"/>
      <c r="E125" s="7"/>
      <c r="F125" s="7"/>
      <c r="G125" s="7"/>
      <c r="H125" s="6"/>
      <c r="I125" s="7"/>
      <c r="J125" s="7"/>
      <c r="K125" s="7"/>
    </row>
    <row r="126" spans="2:11" x14ac:dyDescent="0.65">
      <c r="C126" s="6"/>
      <c r="D126" s="6"/>
      <c r="E126" s="7"/>
      <c r="F126" s="7"/>
      <c r="G126" s="7"/>
      <c r="H126" s="6"/>
      <c r="I126" s="7"/>
      <c r="J126" s="7"/>
      <c r="K126" s="7"/>
    </row>
    <row r="127" spans="2:11" x14ac:dyDescent="0.65">
      <c r="C127" s="6"/>
      <c r="D127" s="6"/>
      <c r="E127" s="7"/>
      <c r="F127" s="7"/>
      <c r="G127" s="7"/>
      <c r="H127" s="6"/>
      <c r="I127" s="7"/>
      <c r="J127" s="7"/>
      <c r="K127" s="7"/>
    </row>
    <row r="128" spans="2:11" x14ac:dyDescent="0.65">
      <c r="B128" s="5" t="s">
        <v>168</v>
      </c>
      <c r="C128" s="6">
        <v>223858</v>
      </c>
      <c r="D128" s="6">
        <v>31674.55</v>
      </c>
      <c r="E128" s="7">
        <v>14.1494</v>
      </c>
      <c r="F128" s="7">
        <v>13.164960000000001</v>
      </c>
      <c r="G128" s="7">
        <v>15.0707</v>
      </c>
      <c r="H128" s="6">
        <v>17009.13</v>
      </c>
      <c r="I128" s="7">
        <v>7.5981800000000002</v>
      </c>
      <c r="J128" s="7">
        <v>6.9016900000000003</v>
      </c>
      <c r="K128" s="7">
        <v>8.3367599999999999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A616-6140-40C6-91FA-BAA4E93D69B1}">
  <dimension ref="A1:G35"/>
  <sheetViews>
    <sheetView zoomScale="68" zoomScaleNormal="85" workbookViewId="0"/>
  </sheetViews>
  <sheetFormatPr defaultRowHeight="14.75" x14ac:dyDescent="0.75"/>
  <cols>
    <col min="1" max="1" width="14.7265625" customWidth="1"/>
    <col min="2" max="2" width="59.1328125" bestFit="1" customWidth="1"/>
    <col min="3" max="3" width="25.26953125" customWidth="1"/>
    <col min="4" max="4" width="20.1328125" customWidth="1"/>
    <col min="5" max="5" width="25.40625" customWidth="1"/>
    <col min="6" max="6" width="18.26953125" customWidth="1"/>
    <col min="7" max="7" width="18.1328125" customWidth="1"/>
  </cols>
  <sheetData>
    <row r="1" spans="1:7" ht="15.75" x14ac:dyDescent="0.75">
      <c r="A1" s="4" t="s">
        <v>169</v>
      </c>
      <c r="B1" s="5"/>
      <c r="C1" s="5"/>
      <c r="D1" s="5"/>
      <c r="E1" s="5"/>
      <c r="F1" s="5"/>
      <c r="G1" s="5"/>
    </row>
    <row r="2" spans="1:7" ht="15.75" x14ac:dyDescent="0.75">
      <c r="A2" s="4" t="s">
        <v>61</v>
      </c>
      <c r="B2" s="4" t="s">
        <v>62</v>
      </c>
      <c r="C2" s="4" t="s">
        <v>166</v>
      </c>
      <c r="D2" s="4" t="s">
        <v>38</v>
      </c>
      <c r="E2" s="4" t="s">
        <v>39</v>
      </c>
      <c r="F2" s="4" t="s">
        <v>64</v>
      </c>
      <c r="G2" s="4" t="s">
        <v>65</v>
      </c>
    </row>
    <row r="3" spans="1:7" x14ac:dyDescent="0.75">
      <c r="A3" t="s">
        <v>68</v>
      </c>
      <c r="B3" t="s">
        <v>69</v>
      </c>
      <c r="C3" s="2">
        <v>217885</v>
      </c>
      <c r="D3" s="2">
        <v>1493.1500316664124</v>
      </c>
      <c r="E3" s="3">
        <v>0.68529271481121334</v>
      </c>
      <c r="F3" s="3">
        <v>0.669155201340491</v>
      </c>
      <c r="G3" s="3">
        <v>0.70181665487158096</v>
      </c>
    </row>
    <row r="4" spans="1:7" x14ac:dyDescent="0.75">
      <c r="A4" t="s">
        <v>70</v>
      </c>
      <c r="B4" t="s">
        <v>71</v>
      </c>
      <c r="C4" s="2">
        <v>208234</v>
      </c>
      <c r="D4" s="2">
        <v>1625.880762877377</v>
      </c>
      <c r="E4" s="3">
        <v>0.78079504926062848</v>
      </c>
      <c r="F4" s="3">
        <v>0.76245851420344168</v>
      </c>
      <c r="G4" s="3">
        <v>0.79956901071858777</v>
      </c>
    </row>
    <row r="5" spans="1:7" x14ac:dyDescent="0.75">
      <c r="A5" t="s">
        <v>72</v>
      </c>
      <c r="B5" t="s">
        <v>73</v>
      </c>
      <c r="C5" s="2">
        <v>99322</v>
      </c>
      <c r="D5" s="2">
        <v>851.99632811051913</v>
      </c>
      <c r="E5" s="3">
        <v>0.85781229547383164</v>
      </c>
      <c r="F5" s="3">
        <v>0.83792086419104372</v>
      </c>
      <c r="G5" s="3">
        <v>0.87817174830931677</v>
      </c>
    </row>
    <row r="6" spans="1:7" x14ac:dyDescent="0.75">
      <c r="A6" t="s">
        <v>74</v>
      </c>
      <c r="B6" t="s">
        <v>75</v>
      </c>
      <c r="C6" s="2">
        <v>75972</v>
      </c>
      <c r="D6" s="2">
        <v>683.47130365271596</v>
      </c>
      <c r="E6" s="3">
        <v>0.89963579167682306</v>
      </c>
      <c r="F6" s="3">
        <v>0.87741590371096645</v>
      </c>
      <c r="G6" s="3">
        <v>0.92241314496407356</v>
      </c>
    </row>
    <row r="7" spans="1:7" x14ac:dyDescent="0.75">
      <c r="A7" t="s">
        <v>76</v>
      </c>
      <c r="B7" t="s">
        <v>77</v>
      </c>
      <c r="C7" s="2">
        <v>47555</v>
      </c>
      <c r="D7" s="2">
        <v>398.98668891145479</v>
      </c>
      <c r="E7" s="3">
        <v>0.8390005023897692</v>
      </c>
      <c r="F7" s="3">
        <v>0.81978458018857636</v>
      </c>
      <c r="G7" s="3">
        <v>0.85866295022767658</v>
      </c>
    </row>
    <row r="8" spans="1:7" x14ac:dyDescent="0.75">
      <c r="A8" t="s">
        <v>78</v>
      </c>
      <c r="B8" t="s">
        <v>79</v>
      </c>
      <c r="C8" s="2">
        <v>131838</v>
      </c>
      <c r="D8" s="2">
        <v>1212.0494755130276</v>
      </c>
      <c r="E8" s="3">
        <v>0.91934758985499443</v>
      </c>
      <c r="F8" s="3">
        <v>0.8992411368837524</v>
      </c>
      <c r="G8" s="3">
        <v>0.93989934634938077</v>
      </c>
    </row>
    <row r="9" spans="1:7" x14ac:dyDescent="0.75">
      <c r="A9" t="s">
        <v>80</v>
      </c>
      <c r="B9" t="s">
        <v>81</v>
      </c>
      <c r="C9" s="2">
        <v>137786</v>
      </c>
      <c r="D9" s="2">
        <v>1071.2576612806758</v>
      </c>
      <c r="E9" s="3">
        <v>0.77747932393761032</v>
      </c>
      <c r="F9" s="3">
        <v>0.75918540548201874</v>
      </c>
      <c r="G9" s="3">
        <v>0.79621053005458076</v>
      </c>
    </row>
    <row r="10" spans="1:7" x14ac:dyDescent="0.75">
      <c r="A10" t="s">
        <v>82</v>
      </c>
      <c r="B10" t="s">
        <v>83</v>
      </c>
      <c r="C10" s="2">
        <v>111060</v>
      </c>
      <c r="D10" s="2">
        <v>943.0901009050599</v>
      </c>
      <c r="E10" s="3">
        <v>0.84917170980106249</v>
      </c>
      <c r="F10" s="3">
        <v>0.82999342561310696</v>
      </c>
      <c r="G10" s="3">
        <v>0.86878925575295463</v>
      </c>
    </row>
    <row r="11" spans="1:7" x14ac:dyDescent="0.75">
      <c r="A11" t="s">
        <v>84</v>
      </c>
      <c r="B11" t="s">
        <v>85</v>
      </c>
      <c r="C11" s="2">
        <v>88101</v>
      </c>
      <c r="D11" s="2">
        <v>708.76023885522238</v>
      </c>
      <c r="E11" s="3">
        <v>0.8044860317762822</v>
      </c>
      <c r="F11" s="3">
        <v>0.7833661911118811</v>
      </c>
      <c r="G11" s="3">
        <v>0.82617052976754424</v>
      </c>
    </row>
    <row r="12" spans="1:7" x14ac:dyDescent="0.75">
      <c r="A12" t="s">
        <v>86</v>
      </c>
      <c r="B12" t="s">
        <v>87</v>
      </c>
      <c r="C12" s="2">
        <v>88142</v>
      </c>
      <c r="D12" s="2">
        <v>696.97594412589035</v>
      </c>
      <c r="E12" s="3">
        <v>0.79074214804053733</v>
      </c>
      <c r="F12" s="3">
        <v>0.76935683538092736</v>
      </c>
      <c r="G12" s="3">
        <v>0.81271702583777772</v>
      </c>
    </row>
    <row r="13" spans="1:7" x14ac:dyDescent="0.75">
      <c r="A13" t="s">
        <v>88</v>
      </c>
      <c r="B13" t="s">
        <v>89</v>
      </c>
      <c r="C13" s="2">
        <v>85214</v>
      </c>
      <c r="D13" s="2">
        <v>671.33996402050445</v>
      </c>
      <c r="E13" s="3">
        <v>0.78782824890335446</v>
      </c>
      <c r="F13" s="3">
        <v>0.76664031693018164</v>
      </c>
      <c r="G13" s="3">
        <v>0.80959698240926459</v>
      </c>
    </row>
    <row r="14" spans="1:7" x14ac:dyDescent="0.75">
      <c r="A14" t="s">
        <v>90</v>
      </c>
      <c r="B14" t="s">
        <v>91</v>
      </c>
      <c r="C14" s="2">
        <v>466732</v>
      </c>
      <c r="D14" s="2">
        <v>3017.4467670847148</v>
      </c>
      <c r="E14" s="3">
        <v>0.64650522507235741</v>
      </c>
      <c r="F14" s="3">
        <v>0.62826191608959203</v>
      </c>
      <c r="G14" s="3">
        <v>0.66527473206159393</v>
      </c>
    </row>
    <row r="15" spans="1:7" x14ac:dyDescent="0.75">
      <c r="A15" t="s">
        <v>92</v>
      </c>
      <c r="B15" t="s">
        <v>93</v>
      </c>
      <c r="C15" s="2">
        <v>133941</v>
      </c>
      <c r="D15" s="2">
        <v>1074.2090417098182</v>
      </c>
      <c r="E15" s="3">
        <v>0.80200165872273477</v>
      </c>
      <c r="F15" s="3">
        <v>0.78361136690612754</v>
      </c>
      <c r="G15" s="3">
        <v>0.82081997504959048</v>
      </c>
    </row>
    <row r="16" spans="1:7" x14ac:dyDescent="0.75">
      <c r="A16" t="s">
        <v>94</v>
      </c>
      <c r="B16" t="s">
        <v>95</v>
      </c>
      <c r="C16" s="2">
        <v>319330</v>
      </c>
      <c r="D16" s="2">
        <v>2635.9539639607365</v>
      </c>
      <c r="E16" s="3">
        <v>0.82546392883873621</v>
      </c>
      <c r="F16" s="3">
        <v>0.80648046797011497</v>
      </c>
      <c r="G16" s="3">
        <v>0.84489042868855679</v>
      </c>
    </row>
    <row r="17" spans="1:7" x14ac:dyDescent="0.75">
      <c r="A17" t="s">
        <v>96</v>
      </c>
      <c r="B17" t="s">
        <v>97</v>
      </c>
      <c r="C17" s="2">
        <v>599431</v>
      </c>
      <c r="D17" s="2">
        <v>4038.6677079740957</v>
      </c>
      <c r="E17" s="3">
        <v>0.67375022445854416</v>
      </c>
      <c r="F17" s="3">
        <v>0.65569601570106206</v>
      </c>
      <c r="G17" s="3">
        <v>0.69229808115003477</v>
      </c>
    </row>
    <row r="18" spans="1:7" x14ac:dyDescent="0.75">
      <c r="A18" t="s">
        <v>98</v>
      </c>
      <c r="B18" t="s">
        <v>99</v>
      </c>
      <c r="C18" s="2">
        <v>200413</v>
      </c>
      <c r="D18" s="2">
        <v>1692.5067729625193</v>
      </c>
      <c r="E18" s="3">
        <v>0.84450947441658941</v>
      </c>
      <c r="F18" s="3">
        <v>0.82364398979491682</v>
      </c>
      <c r="G18" s="3">
        <v>0.86589893213232028</v>
      </c>
    </row>
    <row r="19" spans="1:7" x14ac:dyDescent="0.75">
      <c r="A19" t="s">
        <v>100</v>
      </c>
      <c r="B19" t="s">
        <v>101</v>
      </c>
      <c r="C19" s="2">
        <v>70184</v>
      </c>
      <c r="D19" s="2">
        <v>572.50780465453693</v>
      </c>
      <c r="E19" s="3">
        <v>0.81572410329211342</v>
      </c>
      <c r="F19" s="3">
        <v>0.79563991902230313</v>
      </c>
      <c r="G19" s="3">
        <v>0.83631099478837012</v>
      </c>
    </row>
    <row r="20" spans="1:7" x14ac:dyDescent="0.75">
      <c r="A20" t="s">
        <v>102</v>
      </c>
      <c r="B20" t="s">
        <v>103</v>
      </c>
      <c r="C20" s="2">
        <v>75212</v>
      </c>
      <c r="D20" s="2">
        <v>575.25886862822472</v>
      </c>
      <c r="E20" s="3">
        <v>0.76484984926371413</v>
      </c>
      <c r="F20" s="3">
        <v>0.7443620646325575</v>
      </c>
      <c r="G20" s="3">
        <v>0.78589707371873629</v>
      </c>
    </row>
    <row r="21" spans="1:7" x14ac:dyDescent="0.75">
      <c r="A21" t="s">
        <v>104</v>
      </c>
      <c r="B21" t="s">
        <v>105</v>
      </c>
      <c r="C21" s="2">
        <v>77468</v>
      </c>
      <c r="D21" s="2">
        <v>652.69461911895928</v>
      </c>
      <c r="E21" s="3">
        <v>0.8425344905237766</v>
      </c>
      <c r="F21" s="3">
        <v>0.82292961319171043</v>
      </c>
      <c r="G21" s="3">
        <v>0.86260235797853391</v>
      </c>
    </row>
    <row r="22" spans="1:7" x14ac:dyDescent="0.75">
      <c r="A22" t="s">
        <v>106</v>
      </c>
      <c r="B22" t="s">
        <v>107</v>
      </c>
      <c r="C22" s="2">
        <v>23052</v>
      </c>
      <c r="D22" s="2">
        <v>219.01045601730104</v>
      </c>
      <c r="E22" s="3">
        <v>0.95007138650573064</v>
      </c>
      <c r="F22" s="3">
        <v>0.93150885271843997</v>
      </c>
      <c r="G22" s="3">
        <v>0.96900020495477401</v>
      </c>
    </row>
    <row r="23" spans="1:7" x14ac:dyDescent="0.75">
      <c r="A23" t="s">
        <v>108</v>
      </c>
      <c r="B23" t="s">
        <v>109</v>
      </c>
      <c r="C23" s="2">
        <v>118234</v>
      </c>
      <c r="D23" s="2">
        <v>1035.9688469880048</v>
      </c>
      <c r="E23" s="3">
        <v>0.87620214742629432</v>
      </c>
      <c r="F23" s="3">
        <v>0.8563425494627831</v>
      </c>
      <c r="G23" s="3">
        <v>0.89651814825152643</v>
      </c>
    </row>
    <row r="24" spans="1:7" x14ac:dyDescent="0.75">
      <c r="A24" t="s">
        <v>110</v>
      </c>
      <c r="B24" t="s">
        <v>111</v>
      </c>
      <c r="C24" s="2">
        <v>287748</v>
      </c>
      <c r="D24" s="2">
        <v>2210.6159155709493</v>
      </c>
      <c r="E24" s="3">
        <v>0.7682471869729588</v>
      </c>
      <c r="F24" s="3">
        <v>0.75000432528826633</v>
      </c>
      <c r="G24" s="3">
        <v>0.78693026384201592</v>
      </c>
    </row>
    <row r="25" spans="1:7" x14ac:dyDescent="0.75">
      <c r="A25" t="s">
        <v>112</v>
      </c>
      <c r="B25" t="s">
        <v>113</v>
      </c>
      <c r="C25" s="2">
        <v>17926</v>
      </c>
      <c r="D25" s="2">
        <v>161.93914633276944</v>
      </c>
      <c r="E25" s="3">
        <v>0.90337580236957182</v>
      </c>
      <c r="F25" s="3">
        <v>0.87966549501923597</v>
      </c>
      <c r="G25" s="3">
        <v>0.92771921054363904</v>
      </c>
    </row>
    <row r="26" spans="1:7" x14ac:dyDescent="0.75">
      <c r="A26" t="s">
        <v>114</v>
      </c>
      <c r="B26" t="s">
        <v>115</v>
      </c>
      <c r="C26" s="2">
        <v>123579</v>
      </c>
      <c r="D26" s="2">
        <v>1066.5696919246027</v>
      </c>
      <c r="E26" s="3">
        <v>0.86306710033630529</v>
      </c>
      <c r="F26" s="3">
        <v>0.84269308059035075</v>
      </c>
      <c r="G26" s="3">
        <v>0.88392931716211109</v>
      </c>
    </row>
    <row r="27" spans="1:7" x14ac:dyDescent="0.75">
      <c r="A27" t="s">
        <v>116</v>
      </c>
      <c r="B27" t="s">
        <v>117</v>
      </c>
      <c r="C27" s="2">
        <v>150578</v>
      </c>
      <c r="D27" s="2">
        <v>1166.1755060116259</v>
      </c>
      <c r="E27" s="3">
        <v>0.77446606145095953</v>
      </c>
      <c r="F27" s="3">
        <v>0.75569627404401662</v>
      </c>
      <c r="G27" s="3">
        <v>0.79369831956354298</v>
      </c>
    </row>
    <row r="28" spans="1:7" x14ac:dyDescent="0.75">
      <c r="A28" t="s">
        <v>118</v>
      </c>
      <c r="B28" t="s">
        <v>119</v>
      </c>
      <c r="C28" s="2">
        <v>99383</v>
      </c>
      <c r="D28" s="2">
        <v>874.42858615795933</v>
      </c>
      <c r="E28" s="3">
        <v>0.87985730573434018</v>
      </c>
      <c r="F28" s="3">
        <v>0.85915733805462424</v>
      </c>
      <c r="G28" s="3">
        <v>0.90105147195143864</v>
      </c>
    </row>
    <row r="29" spans="1:7" x14ac:dyDescent="0.75">
      <c r="A29" t="s">
        <v>120</v>
      </c>
      <c r="B29" t="s">
        <v>121</v>
      </c>
      <c r="C29" s="2">
        <v>19169</v>
      </c>
      <c r="D29" s="2">
        <v>157.64292553430462</v>
      </c>
      <c r="E29" s="3">
        <v>0.82238471247485334</v>
      </c>
      <c r="F29" s="3">
        <v>0.80214396555726286</v>
      </c>
      <c r="G29" s="3">
        <v>0.84313185938144408</v>
      </c>
    </row>
    <row r="30" spans="1:7" x14ac:dyDescent="0.75">
      <c r="A30" t="s">
        <v>122</v>
      </c>
      <c r="B30" t="s">
        <v>123</v>
      </c>
      <c r="C30" s="2">
        <v>96974</v>
      </c>
      <c r="D30" s="2">
        <v>872.02651951913072</v>
      </c>
      <c r="E30" s="3">
        <v>0.89923744459249977</v>
      </c>
      <c r="F30" s="3">
        <v>0.87911129350183481</v>
      </c>
      <c r="G30" s="3">
        <v>0.91982008290459383</v>
      </c>
    </row>
    <row r="31" spans="1:7" x14ac:dyDescent="0.75">
      <c r="A31" t="s">
        <v>124</v>
      </c>
      <c r="B31" t="s">
        <v>125</v>
      </c>
      <c r="C31" s="2">
        <v>276174</v>
      </c>
      <c r="D31" s="2">
        <v>2182.7436398284581</v>
      </c>
      <c r="E31" s="3">
        <v>0.79035088018005251</v>
      </c>
      <c r="F31" s="3">
        <v>0.77184988690184431</v>
      </c>
      <c r="G31" s="3">
        <v>0.80929171948581691</v>
      </c>
    </row>
    <row r="32" spans="1:7" x14ac:dyDescent="0.75">
      <c r="A32" t="s">
        <v>126</v>
      </c>
      <c r="B32" t="s">
        <v>127</v>
      </c>
      <c r="C32" s="2">
        <v>84106</v>
      </c>
      <c r="D32" s="2">
        <v>664.64277000307493</v>
      </c>
      <c r="E32" s="3">
        <v>0.79024417996703555</v>
      </c>
      <c r="F32" s="3">
        <v>0.77176265958154411</v>
      </c>
      <c r="G32" s="3">
        <v>0.80916467114124901</v>
      </c>
    </row>
    <row r="33" spans="1:7" x14ac:dyDescent="0.75">
      <c r="A33" t="s">
        <v>128</v>
      </c>
      <c r="B33" t="s">
        <v>129</v>
      </c>
      <c r="C33" s="2">
        <v>81006</v>
      </c>
      <c r="D33" s="2">
        <v>630.49332868989484</v>
      </c>
      <c r="E33" s="3">
        <v>0.77832917153037406</v>
      </c>
      <c r="F33" s="3">
        <v>0.75926684486341189</v>
      </c>
      <c r="G33" s="3">
        <v>0.79786623365333609</v>
      </c>
    </row>
    <row r="34" spans="1:7" x14ac:dyDescent="0.75">
      <c r="A34" t="s">
        <v>130</v>
      </c>
      <c r="B34" t="s">
        <v>131</v>
      </c>
      <c r="C34" s="2">
        <v>151067</v>
      </c>
      <c r="D34" s="2">
        <v>1080.9096971050549</v>
      </c>
      <c r="E34" s="3">
        <v>0.71551675554889871</v>
      </c>
      <c r="F34" s="3">
        <v>0.69641567325694786</v>
      </c>
      <c r="G34" s="3">
        <v>0.73513785826584643</v>
      </c>
    </row>
    <row r="35" spans="1:7" x14ac:dyDescent="0.75">
      <c r="A35" s="52" t="s">
        <v>132</v>
      </c>
      <c r="B35" s="53" t="s">
        <v>133</v>
      </c>
      <c r="C35" s="54" t="s">
        <v>52</v>
      </c>
      <c r="D35" s="54" t="s">
        <v>58</v>
      </c>
      <c r="E35" s="55" t="s">
        <v>59</v>
      </c>
      <c r="F35" s="55" t="s">
        <v>60</v>
      </c>
      <c r="G35" s="55" t="s">
        <v>60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2bb7f1-1414-46bc-96a3-2f333ceccfee" xsi:nil="true"/>
    <SharedWithUsers xmlns="50e977a8-9a8a-4a33-b487-ddef7ccde3eb">
      <UserInfo>
        <DisplayName>Laura Mason</DisplayName>
        <AccountId>394</AccountId>
        <AccountType/>
      </UserInfo>
    </SharedWithUsers>
    <lcf76f155ced4ddcb4097134ff3c332f xmlns="2e48aae4-4eff-4217-93d3-9314ab2ba1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D0B767C63AA74AB60DA883A3C10D30" ma:contentTypeVersion="14" ma:contentTypeDescription="Create a new document." ma:contentTypeScope="" ma:versionID="eaeb9477e4394d8dca515761474328e4">
  <xsd:schema xmlns:xsd="http://www.w3.org/2001/XMLSchema" xmlns:xs="http://www.w3.org/2001/XMLSchema" xmlns:p="http://schemas.microsoft.com/office/2006/metadata/properties" xmlns:ns2="2e48aae4-4eff-4217-93d3-9314ab2ba11d" xmlns:ns3="50e977a8-9a8a-4a33-b487-ddef7ccde3eb" xmlns:ns4="ea2bb7f1-1414-46bc-96a3-2f333ceccfee" targetNamespace="http://schemas.microsoft.com/office/2006/metadata/properties" ma:root="true" ma:fieldsID="670af15236e7cfbeb7b1f5b3d48aa04a" ns2:_="" ns3:_="" ns4:_="">
    <xsd:import namespace="2e48aae4-4eff-4217-93d3-9314ab2ba11d"/>
    <xsd:import namespace="50e977a8-9a8a-4a33-b487-ddef7ccde3eb"/>
    <xsd:import namespace="ea2bb7f1-1414-46bc-96a3-2f333ceccfe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8aae4-4eff-4217-93d3-9314ab2ba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3b8a2f-4245-402b-8315-c1079d0178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e977a8-9a8a-4a33-b487-ddef7ccde3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2bb7f1-1414-46bc-96a3-2f333ceccfe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f15a979-2a05-4b2b-be0c-c8b74a0a43d6}" ma:internalName="TaxCatchAll" ma:showField="CatchAllData" ma:web="8e4bf9bd-f948-4a1f-874a-8cc36ee5a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15F10-A205-405F-B1C9-DE33F71BEBE6}">
  <ds:schemaRefs>
    <ds:schemaRef ds:uri="http://schemas.microsoft.com/office/2006/metadata/properties"/>
    <ds:schemaRef ds:uri="http://schemas.microsoft.com/office/infopath/2007/PartnerControls"/>
    <ds:schemaRef ds:uri="ea2bb7f1-1414-46bc-96a3-2f333ceccfee"/>
    <ds:schemaRef ds:uri="50e977a8-9a8a-4a33-b487-ddef7ccde3eb"/>
    <ds:schemaRef ds:uri="2e48aae4-4eff-4217-93d3-9314ab2ba11d"/>
  </ds:schemaRefs>
</ds:datastoreItem>
</file>

<file path=customXml/itemProps2.xml><?xml version="1.0" encoding="utf-8"?>
<ds:datastoreItem xmlns:ds="http://schemas.openxmlformats.org/officeDocument/2006/customXml" ds:itemID="{26BC56CE-266E-4C45-A4B5-E6F4ACA13DBD}">
  <ds:schemaRefs>
    <ds:schemaRef ds:uri="http://schemas.microsoft.com/sharepoint/v3/contenttype/forms"/>
  </ds:schemaRefs>
</ds:datastoreItem>
</file>

<file path=customXml/itemProps3.xml><?xml version="1.0" encoding="utf-8"?>
<ds:datastoreItem xmlns:ds="http://schemas.openxmlformats.org/officeDocument/2006/customXml" ds:itemID="{448E1C16-988E-4495-B072-77579A5F6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8aae4-4eff-4217-93d3-9314ab2ba11d"/>
    <ds:schemaRef ds:uri="50e977a8-9a8a-4a33-b487-ddef7ccde3eb"/>
    <ds:schemaRef ds:uri="ea2bb7f1-1414-46bc-96a3-2f333ceccf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Scotland</vt:lpstr>
      <vt:lpstr>HipOA_LA</vt:lpstr>
      <vt:lpstr>KneeOA_LA</vt:lpstr>
      <vt:lpstr>HipOA_HB</vt:lpstr>
      <vt:lpstr>KneeOA_HB</vt:lpstr>
      <vt:lpstr>BackPain_LA</vt:lpstr>
      <vt:lpstr>Backpain_HB</vt:lpstr>
      <vt:lpstr>RA_LA</vt:lpstr>
      <vt:lpstr>RA_HB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Ly</dc:creator>
  <cp:keywords/>
  <dc:description/>
  <cp:lastModifiedBy>Tom Robertson</cp:lastModifiedBy>
  <cp:revision/>
  <dcterms:created xsi:type="dcterms:W3CDTF">2016-06-28T08:57:53Z</dcterms:created>
  <dcterms:modified xsi:type="dcterms:W3CDTF">2025-11-05T14:28:51Z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0x010100CED0B767C63AA74AB60DA883A3C10D30</vt:lpwstr>
  </property>
  <property fmtid="{D5CDD505-2E9C-101B-9397-08002B2CF9AE}" pid="3" name="Order">
    <vt:r8>191300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ies>
</file>